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9552"/>
  </bookViews>
  <sheets>
    <sheet name="Фин план 2021" sheetId="1" r:id="rId1"/>
  </sheets>
  <calcPr calcId="145621"/>
</workbook>
</file>

<file path=xl/calcChain.xml><?xml version="1.0" encoding="utf-8"?>
<calcChain xmlns="http://schemas.openxmlformats.org/spreadsheetml/2006/main">
  <c r="L112" i="1" l="1"/>
  <c r="K112" i="1"/>
  <c r="I112" i="1"/>
  <c r="G112" i="1"/>
  <c r="L111" i="1"/>
  <c r="K111" i="1"/>
  <c r="I111" i="1"/>
  <c r="G111" i="1"/>
  <c r="L109" i="1"/>
  <c r="K109" i="1"/>
  <c r="I109" i="1"/>
  <c r="G109" i="1"/>
  <c r="L108" i="1"/>
  <c r="K108" i="1"/>
  <c r="I108" i="1"/>
  <c r="G108" i="1"/>
  <c r="L105" i="1"/>
  <c r="K105" i="1"/>
  <c r="I105" i="1"/>
  <c r="G105" i="1"/>
  <c r="L103" i="1"/>
  <c r="K103" i="1"/>
  <c r="I103" i="1"/>
  <c r="G103" i="1"/>
  <c r="L101" i="1"/>
  <c r="K101" i="1"/>
  <c r="I101" i="1"/>
  <c r="G101" i="1"/>
  <c r="L100" i="1"/>
  <c r="K100" i="1"/>
  <c r="I100" i="1"/>
  <c r="G100" i="1"/>
  <c r="L92" i="1"/>
  <c r="K92" i="1"/>
  <c r="I92" i="1"/>
  <c r="G92" i="1"/>
  <c r="L90" i="1"/>
  <c r="K90" i="1"/>
  <c r="I90" i="1"/>
  <c r="G90" i="1"/>
  <c r="L89" i="1"/>
  <c r="K89" i="1"/>
  <c r="I89" i="1"/>
  <c r="G89" i="1"/>
  <c r="L83" i="1"/>
  <c r="K83" i="1"/>
  <c r="I83" i="1"/>
  <c r="G83" i="1"/>
  <c r="L81" i="1"/>
  <c r="K81" i="1"/>
  <c r="I81" i="1"/>
  <c r="G81" i="1"/>
  <c r="L70" i="1"/>
  <c r="K70" i="1"/>
  <c r="I70" i="1"/>
  <c r="G70" i="1"/>
  <c r="L69" i="1"/>
  <c r="K69" i="1"/>
  <c r="I69" i="1"/>
  <c r="G69" i="1"/>
  <c r="L67" i="1"/>
  <c r="K67" i="1"/>
  <c r="K64" i="1" s="1"/>
  <c r="K41" i="1" s="1"/>
  <c r="I67" i="1"/>
  <c r="G67" i="1"/>
  <c r="G64" i="1" s="1"/>
  <c r="G41" i="1" s="1"/>
  <c r="K65" i="1"/>
  <c r="I65" i="1"/>
  <c r="G65" i="1"/>
  <c r="L64" i="1"/>
  <c r="I64" i="1"/>
  <c r="L62" i="1"/>
  <c r="L41" i="1" s="1"/>
  <c r="L28" i="1" s="1"/>
  <c r="K62" i="1"/>
  <c r="I62" i="1"/>
  <c r="I41" i="1" s="1"/>
  <c r="I28" i="1" s="1"/>
  <c r="H62" i="1"/>
  <c r="G62" i="1"/>
  <c r="L53" i="1"/>
  <c r="K53" i="1"/>
  <c r="I53" i="1"/>
  <c r="G53" i="1"/>
  <c r="L49" i="1"/>
  <c r="K49" i="1"/>
  <c r="I49" i="1"/>
  <c r="G49" i="1"/>
  <c r="L45" i="1"/>
  <c r="K45" i="1"/>
  <c r="I45" i="1"/>
  <c r="G45" i="1"/>
  <c r="L43" i="1"/>
  <c r="K43" i="1"/>
  <c r="I43" i="1"/>
  <c r="G43" i="1"/>
  <c r="L42" i="1"/>
  <c r="K42" i="1"/>
  <c r="I42" i="1"/>
  <c r="G42" i="1"/>
  <c r="L36" i="1"/>
  <c r="K36" i="1"/>
  <c r="I36" i="1"/>
  <c r="G36" i="1"/>
  <c r="G33" i="1" s="1"/>
  <c r="G30" i="1" s="1"/>
  <c r="G29" i="1" s="1"/>
  <c r="L33" i="1"/>
  <c r="K33" i="1"/>
  <c r="J33" i="1"/>
  <c r="I33" i="1"/>
  <c r="H33" i="1"/>
  <c r="L31" i="1"/>
  <c r="K31" i="1"/>
  <c r="I31" i="1"/>
  <c r="G31" i="1"/>
  <c r="L30" i="1"/>
  <c r="K30" i="1"/>
  <c r="K29" i="1" s="1"/>
  <c r="I30" i="1"/>
  <c r="L29" i="1"/>
  <c r="I29" i="1"/>
  <c r="L21" i="1"/>
  <c r="K21" i="1"/>
  <c r="K11" i="1" s="1"/>
  <c r="I21" i="1"/>
  <c r="G21" i="1"/>
  <c r="G11" i="1" s="1"/>
  <c r="G14" i="1"/>
  <c r="L12" i="1"/>
  <c r="L11" i="1" s="1"/>
  <c r="L116" i="1" s="1"/>
  <c r="L117" i="1" s="1"/>
  <c r="K12" i="1"/>
  <c r="I12" i="1"/>
  <c r="G12" i="1"/>
  <c r="I11" i="1"/>
  <c r="I116" i="1" l="1"/>
  <c r="I117" i="1" s="1"/>
  <c r="G28" i="1"/>
  <c r="G116" i="1"/>
  <c r="G118" i="1"/>
  <c r="I118" i="1" s="1"/>
  <c r="K28" i="1"/>
  <c r="K116" i="1" s="1"/>
  <c r="K117" i="1" s="1"/>
  <c r="K118" i="1" l="1"/>
  <c r="L118" i="1" s="1"/>
</calcChain>
</file>

<file path=xl/sharedStrings.xml><?xml version="1.0" encoding="utf-8"?>
<sst xmlns="http://schemas.openxmlformats.org/spreadsheetml/2006/main" count="238" uniqueCount="182">
  <si>
    <t>Приложение 1</t>
  </si>
  <si>
    <t>к постановлению  МА</t>
  </si>
  <si>
    <t>от   26.10.2020   № 01-18/ 58</t>
  </si>
  <si>
    <t xml:space="preserve">                                          Среднесрочный финансовый план внутригородского муниципального образования Санкт-Петербурга   </t>
  </si>
  <si>
    <t>муниципального образования Юнтолово на 2021- 2023 годы</t>
  </si>
  <si>
    <t>тыс.руб.</t>
  </si>
  <si>
    <t>Показатели</t>
  </si>
  <si>
    <t>Код     ГРБС</t>
  </si>
  <si>
    <t>Коды бюджетной классификации</t>
  </si>
  <si>
    <t xml:space="preserve">Текущий 2020 год  </t>
  </si>
  <si>
    <t xml:space="preserve">Очередной год и плановый период </t>
  </si>
  <si>
    <t>Норматив</t>
  </si>
  <si>
    <t>Прогноз</t>
  </si>
  <si>
    <t xml:space="preserve">Очередной </t>
  </si>
  <si>
    <t>Плановый период</t>
  </si>
  <si>
    <t>Доходы, всего</t>
  </si>
  <si>
    <t>Налоговые и неналоговые доходы</t>
  </si>
  <si>
    <t>00 1 00 00000 00 0000 000</t>
  </si>
  <si>
    <t>Налог на доходы физических лиц</t>
  </si>
  <si>
    <t>182 1 05 02000 01 0000 110</t>
  </si>
  <si>
    <t>Налоги на совокупный доход, в том числе:</t>
  </si>
  <si>
    <t>182 1 05 0000 00 0000 110</t>
  </si>
  <si>
    <t>Налог, взимаемый в связи с применением УСН</t>
  </si>
  <si>
    <t>182 1 05 01000 00 0000 110</t>
  </si>
  <si>
    <t>Единый налог на вмененный доход для отдельных видов деятельности</t>
  </si>
  <si>
    <t>182 1 05 02000 00 0000 110</t>
  </si>
  <si>
    <t>Налог, взимаемый в связи с применением патентной системы налогообложения</t>
  </si>
  <si>
    <t xml:space="preserve">182 1 05 04000 02 0000 110 </t>
  </si>
  <si>
    <t>Доходы от оказания платных услуг и компенсации затрат государства</t>
  </si>
  <si>
    <t>000 1 13 00000 00 0000 000</t>
  </si>
  <si>
    <t>Доходы от продажи материальных и нематериальных активов</t>
  </si>
  <si>
    <t>Штрафы, санкции, возмещение ущерба</t>
  </si>
  <si>
    <t>000 1 16 00000 00 0000 000</t>
  </si>
  <si>
    <t>Безвозмездные поступления от других бюджетов бюджетной системы Российской Федерации</t>
  </si>
  <si>
    <t xml:space="preserve">000 2 02 00000 00 0000 000 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</si>
  <si>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</si>
  <si>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969 2 02 15001 03 0000 150</t>
  </si>
  <si>
    <t>Прочие дотации бюджетам внутригородских муниципальных образований городов федерального значения</t>
  </si>
  <si>
    <t>969 2 02 19999 03 0000 150</t>
  </si>
  <si>
    <t>Субвенции  бюджетам внутригородских муниципальных образований Санкт-Петербурга  на выполнение отдельных государственных  полномочий Санкт-Петербурга  по организации и осуществлению деятельности по опеке и попечительству</t>
  </si>
  <si>
    <t xml:space="preserve"> 969 2 02 30024 03 0100 150</t>
  </si>
  <si>
    <t xml:space="preserve">Субвенции  бюджетам внутригородских муниципальных образований Санкт-Петербурга  на выполнение отдельного государственного  полномочия Санкт-Петербурга по  определению должностных лиц, уполномоченных составлять протоколы об административных  правонарушениях и составлению протоколов об административных правонарушениях </t>
  </si>
  <si>
    <t>969 2 02 30024 03 0200 150</t>
  </si>
  <si>
    <t>Субвенции бюджетам внутригородских муниципальных образований Санкт-Петербурга на  содержание ребенка в семье опекуна и приемной семье</t>
  </si>
  <si>
    <t>969 2 02 30027 03 0100 150</t>
  </si>
  <si>
    <t>Субвенции бюджетам  внутригородских муниципальных образований Санкт-Петербурга  на вознаграждение, причитающееся приемному родителю</t>
  </si>
  <si>
    <t>969 2 02 30027 03 0200 150</t>
  </si>
  <si>
    <t>Расходы, всего</t>
  </si>
  <si>
    <t>Раздел/подраздел</t>
  </si>
  <si>
    <t>Целевая статья</t>
  </si>
  <si>
    <t>Вид расхода</t>
  </si>
  <si>
    <r>
      <t xml:space="preserve">Итого по ГРБС,     </t>
    </r>
    <r>
      <rPr>
        <sz val="14"/>
        <rFont val="Times New Roman"/>
        <family val="1"/>
        <charset val="204"/>
      </rPr>
      <t>в том числе:</t>
    </r>
  </si>
  <si>
    <t>Муниципальный Совет</t>
  </si>
  <si>
    <t>Общегосударственные расходы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</si>
  <si>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</si>
  <si>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</si>
  <si>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</si>
  <si>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Содержание Главы муниципального образования</t>
  </si>
  <si>
    <t>00200 00010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</si>
  <si>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</si>
  <si>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</si>
  <si>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Содержание депутатов, осуществляющих свою деятельность на постоянной основе</t>
  </si>
  <si>
    <t>00200 00021</t>
  </si>
  <si>
    <t xml:space="preserve">Компенсация расходов депутатам, осуществляющим свои полномочия на непостоянной основе </t>
  </si>
  <si>
    <t>00200 00022</t>
  </si>
  <si>
    <t>Аппарат представительного органа муниципального образования</t>
  </si>
  <si>
    <t>00200 00023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</si>
  <si>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</si>
  <si>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</si>
  <si>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</si>
  <si>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</si>
  <si>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09200 00440</t>
  </si>
  <si>
    <r>
      <t xml:space="preserve">Итого по ГРБС,    </t>
    </r>
    <r>
      <rPr>
        <sz val="14"/>
        <rFont val="Times New Roman"/>
        <family val="1"/>
        <charset val="204"/>
      </rPr>
      <t>в том числе:</t>
    </r>
  </si>
  <si>
    <t>Местная Администрация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</si>
  <si>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</si>
  <si>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</si>
  <si>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Содержание  Главы  Местной Администрации (исполнительно-распорядительного органа муниципального образования)</t>
  </si>
  <si>
    <t>00200 00031</t>
  </si>
  <si>
    <t>Содержание и обеспечение деятельности Местной Администрации (исполнительно-распорядительного органа по решению вопросов местного значения</t>
  </si>
  <si>
    <t>00200 00032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</si>
  <si>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 за счет средств субвенций из бюджета Санкт-Петербурга</t>
  </si>
  <si>
    <t>00200 G0850</t>
  </si>
  <si>
    <t>Резервные фонды</t>
  </si>
  <si>
    <t>0111</t>
  </si>
  <si>
    <t>07000 00060</t>
  </si>
  <si>
    <t>Другие общегосударственные вопросы</t>
  </si>
  <si>
    <t>0113</t>
  </si>
  <si>
    <t>Формирование архивных фондов органов местного самоуправления, муниципальных предприятий и учреждений</t>
  </si>
  <si>
    <t>09200 00071</t>
  </si>
  <si>
    <t>Осуществление закупок товаров, работ, услуг для обеспечения муниципальных нужд</t>
  </si>
  <si>
    <t>09200 00076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</si>
  <si>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</si>
  <si>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 G0100</t>
  </si>
  <si>
    <t>Ведомственная целевая программа участия в реализации мер по профилактике дорожно-транспортного травматизма на территории муниципального образования</t>
  </si>
  <si>
    <t>79500 00490</t>
  </si>
  <si>
    <t>Ведомственная целевая программа участия в деятельности по профилактике правонарушений на территории муниципального образования</t>
  </si>
  <si>
    <t>79500 00510</t>
  </si>
  <si>
    <t>Муниципальная программа участия в профилактике терроризма и экстремизма, а также в минимизации и (или) ликвидации последствий их проявлений на территории муниципального образования</t>
  </si>
  <si>
    <t>79500 00520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</si>
  <si>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</si>
  <si>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79500 00530</t>
  </si>
  <si>
    <t>Ведомственная целевая программа участия в  создании условий для реализации мер, направленных на укрепление межнационального и межконфессинального согласия, сохранение и развитие языков и культуры народов Российской Федерации, проживающих на территории ВМО Санкт-Петербурга МО Юнтолово, социальную и культурную адаптацию мигрантов, профилактику межнациональных (межэтнических) конфликтов</t>
  </si>
  <si>
    <t>79500 00540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</si>
  <si>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</si>
  <si>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</si>
  <si>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21900 00090</t>
  </si>
  <si>
    <t>Национальная экономика</t>
  </si>
  <si>
    <t>Общеэкономические вопросы</t>
  </si>
  <si>
    <t>Участие в организации и финансировании: проведения оплачиваемых общественных работ; временного трудоустройства несовершеннолетних в возрасте от 14 до 18 лет, безработных граждан</t>
  </si>
  <si>
    <t>51000 00101</t>
  </si>
  <si>
    <t>Другие вопросы в области национальной экономики</t>
  </si>
  <si>
    <t>Содействие развитию малого бизнеса на территории муниципального образования</t>
  </si>
  <si>
    <t>34500 00110</t>
  </si>
  <si>
    <t>Жилищно-коммунальное хозяйство</t>
  </si>
  <si>
    <t>Благоустройство</t>
  </si>
  <si>
    <t>Содержание внутриквартальных территорий в части обеспечения ремонта покрытий, расположенных на внутриквартальных территориях, а так же размещение покрытий, в том числе предназначенных для кратковременного и длительного хранения индивидуального автотранспорта, на  внутриквартальных территориях</t>
  </si>
  <si>
    <t>60000 00131</t>
  </si>
  <si>
    <t>Размещение, содержание, включая ремонт, ограждений декоративных, ограждений газонных, полусфер</t>
  </si>
  <si>
    <t>60000 00132</t>
  </si>
  <si>
    <t>Размещение, содержание, включая ремонт полусфер, надолбов, приствольных решеток, устройств для вертикального озеленения и цветочного оформления, навесов, беседок, уличной мебели, урн, информационных щитов и стендов</t>
  </si>
  <si>
    <t>60000 00133</t>
  </si>
  <si>
    <t>Размещение контейнерных площадок на внутриквартальных территориях, ремонт элементов благоустройства, расположенных на контейнерных площадках</t>
  </si>
  <si>
    <t>60000 00141</t>
  </si>
  <si>
    <t>Содержание, в том числе уборка, территорий зеленых насаждений общего пользования местного значения (включая расположенные на них элементы благоустройства), защита зеленых насаждений на указанных территориях</t>
  </si>
  <si>
    <t>60000 00151</t>
  </si>
  <si>
    <t>Проведение санитарных рубок, удаление аварийных, больных деревьев и кустарников в отношении территорий зеленых насаждений общего пользования местного значения, а так же на территориях, не относящихся к территориям зеленых насаждений в соответствии с законом Санкт-Петербурга</t>
  </si>
  <si>
    <t>60000 00152</t>
  </si>
  <si>
    <t>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 и размещение, содержание элементов озеленения на внутриквартальных территориях</t>
  </si>
  <si>
    <t>60000 00153</t>
  </si>
  <si>
    <t>Размещение, содержание спортивных и детских площадок, включая ремонт расположенных на них элементов благоустройства, на внутриквартальных территориях</t>
  </si>
  <si>
    <t>60000 00161</t>
  </si>
  <si>
    <t>Обеспечение проектирования благоустройства при размещении элементов благоустройства</t>
  </si>
  <si>
    <t>60000 00163</t>
  </si>
  <si>
    <t>Осуществление строительного контроля над выполнением работ по благоустройству</t>
  </si>
  <si>
    <t>60000 00164</t>
  </si>
  <si>
    <t>Образование</t>
  </si>
  <si>
    <t>Профессиональная подготовка, переподготовка и повышение квалификации</t>
  </si>
  <si>
    <t>42800 00181</t>
  </si>
  <si>
    <t>Другие вопросы в области образования</t>
  </si>
  <si>
    <t>Проведение работ по военно-патриотическому воспитанию граждан муниципального образования</t>
  </si>
  <si>
    <t>43100 00191</t>
  </si>
  <si>
    <t xml:space="preserve">Культура,  кинематография </t>
  </si>
  <si>
    <t>Культура</t>
  </si>
  <si>
    <t>Организация местных и участие в организации и проведении городских праздничных и иных зрелищных мероприятий</t>
  </si>
  <si>
    <t>45000 00200</t>
  </si>
  <si>
    <t>Другие вопросы в области культуры и кинематографии</t>
  </si>
  <si>
    <t>Организация и проведение досуговых мероприятий для жителей муниципального образования</t>
  </si>
  <si>
    <t>45000 00560</t>
  </si>
  <si>
    <t>Социальная политика</t>
  </si>
  <si>
    <t>Пенсионное обеспечение</t>
  </si>
  <si>
    <t>Расходы на выплату пенсии за выслугу лет лицам, замещавшим должности униципальной службы в органах местного самоуправления, муниципальных органах муниципальных образований</t>
  </si>
  <si>
    <t>1001</t>
  </si>
  <si>
    <t>50500 00231</t>
  </si>
  <si>
    <t>Социальное обеспечение населения</t>
  </si>
  <si>
    <t>1003</t>
  </si>
  <si>
    <t>Расходы на выплату ежемесячной доплаты к пенсии за стаж (общую продолжительность) работы (службы) лицам, замещавшим должности униципальной службы в органах местного самоуправления</t>
  </si>
  <si>
    <t>50500 00232</t>
  </si>
  <si>
    <t>Охрана семьи и детства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</si>
  <si>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</si>
  <si>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1004</t>
  </si>
  <si>
    <t>51100 G0860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</si>
  <si>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</si>
  <si>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51100 G0870</t>
  </si>
  <si>
    <t>Физическая культура и спорт</t>
  </si>
  <si>
    <t>Физическая культура</t>
  </si>
  <si>
    <t>Обеспечение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</si>
  <si>
    <t>1101</t>
  </si>
  <si>
    <t>51200 00240</t>
  </si>
  <si>
    <t>Средства массовой информации</t>
  </si>
  <si>
    <t>1200</t>
  </si>
  <si>
    <t>Периодическая печать и издательства</t>
  </si>
  <si>
    <t>1202</t>
  </si>
  <si>
    <t>Опубликование муниципальных правовых актов, иной информации</t>
  </si>
  <si>
    <t>45700 00250</t>
  </si>
  <si>
    <t>Сбалансированность бюджета</t>
  </si>
  <si>
    <t>Профицит (+),  дефицит (-)</t>
  </si>
  <si>
    <t>Источники финансирования дефицита:</t>
  </si>
  <si>
    <t>Изменение остатков средств на счетах по учету средств бюджета</t>
  </si>
  <si>
    <t xml:space="preserve">969 01 05 00 00 00 0000 000 </t>
  </si>
  <si>
    <t>Параметры муниципального долга</t>
  </si>
  <si>
    <t>Долговые обязательства бюджета</t>
  </si>
  <si>
    <t>Верхний предел муниципального долга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</si>
</sst>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000"/>
    <numFmt numFmtId="166" formatCode="0.0"/>
  </numFmts>
  <fonts count="20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Arial"/>
      <family val="2"/>
      <charset val="204"/>
    </font>
    <font>
      <sz val="14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justify"/>
    </xf>
    <xf numFmtId="0" fontId="6" fillId="0" borderId="3" xfId="0" applyFont="1" applyBorder="1" applyAlignment="1">
      <alignment horizontal="center" vertical="justify"/>
    </xf>
    <xf numFmtId="0" fontId="6" fillId="0" borderId="4" xfId="0" applyFont="1" applyBorder="1" applyAlignment="1">
      <alignment horizontal="center" vertical="justify"/>
    </xf>
    <xf numFmtId="0" fontId="2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6" fillId="0" borderId="0" xfId="0" applyFont="1" applyBorder="1" applyAlignment="1">
      <alignment horizontal="center" vertical="justify"/>
    </xf>
    <xf numFmtId="0" fontId="6" fillId="0" borderId="9" xfId="0" applyFont="1" applyBorder="1" applyAlignment="1">
      <alignment horizontal="center" vertical="justify"/>
    </xf>
    <xf numFmtId="0" fontId="6" fillId="0" borderId="10" xfId="0" applyFont="1" applyBorder="1" applyAlignment="1">
      <alignment horizontal="center" vertical="justify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justify"/>
    </xf>
    <xf numFmtId="0" fontId="6" fillId="0" borderId="16" xfId="0" applyFont="1" applyBorder="1" applyAlignment="1">
      <alignment horizontal="center" vertical="justify"/>
    </xf>
    <xf numFmtId="0" fontId="6" fillId="0" borderId="17" xfId="0" applyFont="1" applyBorder="1" applyAlignment="1">
      <alignment horizontal="center" vertical="justify"/>
    </xf>
    <xf numFmtId="0" fontId="1" fillId="0" borderId="18" xfId="0" applyFont="1" applyBorder="1" applyAlignment="1">
      <alignment horizontal="center" vertical="justify"/>
    </xf>
    <xf numFmtId="0" fontId="1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7" fillId="2" borderId="20" xfId="0" applyFont="1" applyFill="1" applyBorder="1" applyAlignment="1">
      <alignment vertical="center"/>
    </xf>
    <xf numFmtId="0" fontId="8" fillId="2" borderId="21" xfId="0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7" fillId="2" borderId="22" xfId="0" applyFont="1" applyFill="1" applyBorder="1" applyAlignment="1">
      <alignment vertical="center"/>
    </xf>
    <xf numFmtId="0" fontId="8" fillId="2" borderId="23" xfId="0" applyFont="1" applyFill="1" applyBorder="1" applyAlignment="1">
      <alignment vertical="center"/>
    </xf>
    <xf numFmtId="164" fontId="8" fillId="2" borderId="24" xfId="0" applyNumberFormat="1" applyFont="1" applyFill="1" applyBorder="1" applyAlignment="1">
      <alignment vertical="center"/>
    </xf>
    <xf numFmtId="164" fontId="8" fillId="2" borderId="25" xfId="0" applyNumberFormat="1" applyFont="1" applyFill="1" applyBorder="1" applyAlignment="1">
      <alignment vertical="center"/>
    </xf>
    <xf numFmtId="0" fontId="7" fillId="0" borderId="0" xfId="0" applyFont="1"/>
    <xf numFmtId="0" fontId="9" fillId="0" borderId="26" xfId="0" applyFont="1" applyBorder="1"/>
    <xf numFmtId="0" fontId="9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64" fontId="9" fillId="0" borderId="27" xfId="0" applyNumberFormat="1" applyFont="1" applyBorder="1"/>
    <xf numFmtId="164" fontId="9" fillId="0" borderId="30" xfId="0" applyNumberFormat="1" applyFont="1" applyBorder="1"/>
    <xf numFmtId="0" fontId="9" fillId="0" borderId="0" xfId="0" applyFont="1"/>
    <xf numFmtId="0" fontId="2" fillId="0" borderId="26" xfId="0" applyFont="1" applyBorder="1"/>
    <xf numFmtId="0" fontId="6" fillId="0" borderId="27" xfId="0" applyFont="1" applyBorder="1" applyAlignment="1">
      <alignment horizontal="center"/>
    </xf>
    <xf numFmtId="164" fontId="6" fillId="0" borderId="27" xfId="0" applyNumberFormat="1" applyFont="1" applyBorder="1"/>
    <xf numFmtId="164" fontId="6" fillId="0" borderId="27" xfId="0" applyNumberFormat="1" applyFont="1" applyBorder="1" applyAlignment="1">
      <alignment horizontal="center"/>
    </xf>
    <xf numFmtId="164" fontId="6" fillId="0" borderId="27" xfId="0" applyNumberFormat="1" applyFont="1" applyBorder="1" applyAlignment="1">
      <alignment horizontal="right"/>
    </xf>
    <xf numFmtId="164" fontId="6" fillId="0" borderId="30" xfId="0" applyNumberFormat="1" applyFont="1" applyBorder="1"/>
    <xf numFmtId="0" fontId="2" fillId="0" borderId="26" xfId="0" applyFont="1" applyBorder="1" applyAlignment="1">
      <alignment wrapText="1"/>
    </xf>
    <xf numFmtId="3" fontId="2" fillId="0" borderId="27" xfId="0" applyNumberFormat="1" applyFont="1" applyBorder="1" applyAlignment="1">
      <alignment horizontal="center"/>
    </xf>
    <xf numFmtId="164" fontId="2" fillId="0" borderId="27" xfId="0" applyNumberFormat="1" applyFont="1" applyBorder="1"/>
    <xf numFmtId="164" fontId="2" fillId="0" borderId="30" xfId="0" applyNumberFormat="1" applyFont="1" applyBorder="1"/>
    <xf numFmtId="0" fontId="2" fillId="0" borderId="29" xfId="0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3" fontId="6" fillId="0" borderId="27" xfId="0" applyNumberFormat="1" applyFont="1" applyBorder="1" applyAlignment="1">
      <alignment horizontal="center"/>
    </xf>
    <xf numFmtId="0" fontId="8" fillId="0" borderId="0" xfId="0" applyFont="1"/>
    <xf numFmtId="0" fontId="2" fillId="0" borderId="28" xfId="0" applyFont="1" applyBorder="1" applyAlignment="1">
      <alignment horizontal="center"/>
    </xf>
    <xf numFmtId="0" fontId="8" fillId="0" borderId="26" xfId="0" applyFont="1" applyBorder="1" applyAlignment="1">
      <alignment wrapText="1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164" fontId="9" fillId="0" borderId="27" xfId="0" applyNumberFormat="1" applyFont="1" applyBorder="1" applyAlignment="1">
      <alignment vertical="top"/>
    </xf>
    <xf numFmtId="164" fontId="9" fillId="0" borderId="30" xfId="0" applyNumberFormat="1" applyFont="1" applyBorder="1" applyAlignment="1">
      <alignment vertical="top"/>
    </xf>
    <xf numFmtId="0" fontId="2" fillId="0" borderId="26" xfId="0" applyFont="1" applyBorder="1" applyAlignment="1">
      <alignment vertical="top" wrapText="1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64" fontId="6" fillId="0" borderId="27" xfId="0" applyNumberFormat="1" applyFont="1" applyBorder="1" applyAlignment="1">
      <alignment vertical="top"/>
    </xf>
    <xf numFmtId="164" fontId="6" fillId="0" borderId="30" xfId="0" applyNumberFormat="1" applyFont="1" applyBorder="1" applyAlignment="1">
      <alignment vertical="top"/>
    </xf>
    <xf numFmtId="0" fontId="9" fillId="0" borderId="29" xfId="0" applyFont="1" applyBorder="1" applyAlignment="1">
      <alignment horizontal="center"/>
    </xf>
    <xf numFmtId="0" fontId="2" fillId="0" borderId="32" xfId="0" applyFont="1" applyBorder="1" applyAlignment="1">
      <alignment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33" xfId="0" applyFont="1" applyBorder="1" applyAlignment="1">
      <alignment vertical="top" wrapText="1"/>
    </xf>
    <xf numFmtId="0" fontId="6" fillId="0" borderId="34" xfId="0" applyFont="1" applyFill="1" applyBorder="1" applyAlignment="1">
      <alignment horizontal="center" vertical="justify" wrapText="1"/>
    </xf>
    <xf numFmtId="0" fontId="2" fillId="0" borderId="3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164" fontId="1" fillId="0" borderId="37" xfId="0" applyNumberFormat="1" applyFont="1" applyBorder="1" applyAlignment="1">
      <alignment vertical="top"/>
    </xf>
    <xf numFmtId="164" fontId="1" fillId="0" borderId="37" xfId="0" applyNumberFormat="1" applyFont="1" applyBorder="1"/>
    <xf numFmtId="164" fontId="1" fillId="0" borderId="38" xfId="0" applyNumberFormat="1" applyFont="1" applyBorder="1" applyAlignment="1">
      <alignment vertical="top"/>
    </xf>
    <xf numFmtId="0" fontId="4" fillId="2" borderId="39" xfId="0" applyFont="1" applyFill="1" applyBorder="1" applyAlignment="1">
      <alignment vertical="center" wrapText="1"/>
    </xf>
    <xf numFmtId="0" fontId="4" fillId="2" borderId="40" xfId="0" applyFont="1" applyFill="1" applyBorder="1" applyAlignment="1">
      <alignment wrapText="1"/>
    </xf>
    <xf numFmtId="0" fontId="11" fillId="2" borderId="41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12" fillId="0" borderId="42" xfId="0" applyFont="1" applyBorder="1" applyAlignment="1">
      <alignment vertical="center"/>
    </xf>
    <xf numFmtId="0" fontId="4" fillId="2" borderId="42" xfId="0" applyFont="1" applyFill="1" applyBorder="1" applyAlignment="1">
      <alignment horizontal="center" vertical="center" wrapText="1"/>
    </xf>
    <xf numFmtId="164" fontId="4" fillId="2" borderId="40" xfId="0" applyNumberFormat="1" applyFont="1" applyFill="1" applyBorder="1" applyAlignment="1">
      <alignment vertical="center"/>
    </xf>
    <xf numFmtId="164" fontId="4" fillId="2" borderId="43" xfId="0" applyNumberFormat="1" applyFont="1" applyFill="1" applyBorder="1" applyAlignment="1">
      <alignment vertical="center"/>
    </xf>
    <xf numFmtId="0" fontId="4" fillId="2" borderId="32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vertical="center"/>
    </xf>
    <xf numFmtId="0" fontId="4" fillId="2" borderId="45" xfId="0" applyFont="1" applyFill="1" applyBorder="1" applyAlignment="1">
      <alignment vertical="center"/>
    </xf>
    <xf numFmtId="0" fontId="12" fillId="2" borderId="23" xfId="0" applyFont="1" applyFill="1" applyBorder="1" applyAlignment="1">
      <alignment vertical="center"/>
    </xf>
    <xf numFmtId="0" fontId="12" fillId="2" borderId="23" xfId="0" applyFont="1" applyFill="1" applyBorder="1" applyAlignment="1">
      <alignment vertical="center"/>
    </xf>
    <xf numFmtId="164" fontId="4" fillId="2" borderId="24" xfId="0" applyNumberFormat="1" applyFont="1" applyFill="1" applyBorder="1" applyAlignment="1">
      <alignment vertical="center"/>
    </xf>
    <xf numFmtId="164" fontId="4" fillId="2" borderId="25" xfId="0" applyNumberFormat="1" applyFont="1" applyFill="1" applyBorder="1" applyAlignment="1">
      <alignment vertical="center"/>
    </xf>
    <xf numFmtId="0" fontId="11" fillId="0" borderId="26" xfId="0" applyFont="1" applyBorder="1" applyAlignment="1">
      <alignment wrapText="1"/>
    </xf>
    <xf numFmtId="0" fontId="11" fillId="0" borderId="29" xfId="0" applyFont="1" applyBorder="1" applyAlignment="1">
      <alignment horizontal="center" wrapText="1"/>
    </xf>
    <xf numFmtId="49" fontId="11" fillId="0" borderId="27" xfId="0" applyNumberFormat="1" applyFont="1" applyBorder="1" applyAlignment="1">
      <alignment horizontal="center"/>
    </xf>
    <xf numFmtId="49" fontId="13" fillId="0" borderId="28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center"/>
    </xf>
    <xf numFmtId="0" fontId="13" fillId="0" borderId="29" xfId="0" applyFont="1" applyBorder="1" applyAlignment="1"/>
    <xf numFmtId="164" fontId="11" fillId="0" borderId="27" xfId="0" applyNumberFormat="1" applyFont="1" applyBorder="1"/>
    <xf numFmtId="164" fontId="11" fillId="0" borderId="30" xfId="0" applyNumberFormat="1" applyFont="1" applyBorder="1"/>
    <xf numFmtId="0" fontId="11" fillId="0" borderId="0" xfId="0" applyFont="1"/>
    <xf numFmtId="0" fontId="8" fillId="0" borderId="29" xfId="0" applyFont="1" applyBorder="1" applyAlignment="1">
      <alignment horizontal="center" wrapText="1"/>
    </xf>
    <xf numFmtId="49" fontId="8" fillId="0" borderId="27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0" fontId="1" fillId="0" borderId="0" xfId="0" applyFont="1" applyBorder="1" applyAlignment="1"/>
    <xf numFmtId="164" fontId="8" fillId="0" borderId="27" xfId="0" applyNumberFormat="1" applyFont="1" applyBorder="1"/>
    <xf numFmtId="164" fontId="8" fillId="0" borderId="30" xfId="0" applyNumberFormat="1" applyFont="1" applyBorder="1"/>
    <xf numFmtId="0" fontId="2" fillId="0" borderId="46" xfId="0" applyFont="1" applyBorder="1" applyAlignment="1">
      <alignment wrapText="1"/>
    </xf>
    <xf numFmtId="0" fontId="6" fillId="0" borderId="29" xfId="0" applyFont="1" applyBorder="1" applyAlignment="1">
      <alignment horizontal="center" wrapText="1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0" fontId="8" fillId="0" borderId="26" xfId="0" applyFont="1" applyBorder="1" applyAlignment="1">
      <alignment vertical="top" wrapText="1"/>
    </xf>
    <xf numFmtId="0" fontId="9" fillId="0" borderId="29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4" fillId="0" borderId="0" xfId="0" applyFont="1"/>
    <xf numFmtId="0" fontId="2" fillId="3" borderId="26" xfId="0" applyFont="1" applyFill="1" applyBorder="1" applyAlignment="1">
      <alignment vertical="top" wrapText="1"/>
    </xf>
    <xf numFmtId="0" fontId="6" fillId="0" borderId="29" xfId="0" applyFont="1" applyBorder="1" applyAlignment="1">
      <alignment horizontal="center"/>
    </xf>
    <xf numFmtId="0" fontId="2" fillId="3" borderId="26" xfId="0" applyFont="1" applyFill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4" borderId="26" xfId="0" applyFont="1" applyFill="1" applyBorder="1" applyAlignment="1">
      <alignment vertical="top" wrapText="1"/>
    </xf>
    <xf numFmtId="0" fontId="6" fillId="0" borderId="23" xfId="0" applyFont="1" applyBorder="1" applyAlignment="1">
      <alignment horizontal="center" wrapText="1"/>
    </xf>
    <xf numFmtId="0" fontId="4" fillId="2" borderId="26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horizontal="center" vertical="center" wrapText="1"/>
    </xf>
    <xf numFmtId="165" fontId="4" fillId="2" borderId="31" xfId="0" applyNumberFormat="1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164" fontId="4" fillId="2" borderId="27" xfId="0" applyNumberFormat="1" applyFont="1" applyFill="1" applyBorder="1"/>
    <xf numFmtId="164" fontId="4" fillId="2" borderId="30" xfId="0" applyNumberFormat="1" applyFont="1" applyFill="1" applyBorder="1"/>
    <xf numFmtId="0" fontId="15" fillId="0" borderId="0" xfId="0" applyFont="1"/>
    <xf numFmtId="0" fontId="11" fillId="0" borderId="28" xfId="0" applyFont="1" applyBorder="1" applyAlignment="1">
      <alignment horizontal="center" wrapText="1"/>
    </xf>
    <xf numFmtId="0" fontId="13" fillId="0" borderId="28" xfId="0" applyFont="1" applyBorder="1" applyAlignment="1"/>
    <xf numFmtId="0" fontId="13" fillId="0" borderId="29" xfId="0" applyFont="1" applyBorder="1" applyAlignment="1"/>
    <xf numFmtId="0" fontId="16" fillId="0" borderId="0" xfId="0" applyFont="1"/>
    <xf numFmtId="0" fontId="8" fillId="0" borderId="28" xfId="0" applyFont="1" applyBorder="1" applyAlignment="1">
      <alignment horizontal="center" wrapText="1"/>
    </xf>
    <xf numFmtId="0" fontId="2" fillId="0" borderId="28" xfId="0" applyFont="1" applyBorder="1" applyAlignment="1"/>
    <xf numFmtId="0" fontId="2" fillId="0" borderId="29" xfId="0" applyFont="1" applyBorder="1" applyAlignment="1"/>
    <xf numFmtId="0" fontId="1" fillId="0" borderId="29" xfId="0" applyFont="1" applyBorder="1" applyAlignment="1"/>
    <xf numFmtId="0" fontId="2" fillId="0" borderId="28" xfId="0" applyFont="1" applyBorder="1" applyAlignment="1">
      <alignment horizontal="center" vertical="top" wrapText="1"/>
    </xf>
    <xf numFmtId="49" fontId="2" fillId="0" borderId="27" xfId="0" applyNumberFormat="1" applyFont="1" applyBorder="1" applyAlignment="1">
      <alignment horizontal="center" vertical="top"/>
    </xf>
    <xf numFmtId="49" fontId="2" fillId="0" borderId="28" xfId="0" applyNumberFormat="1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6" fillId="0" borderId="29" xfId="0" applyFont="1" applyBorder="1" applyAlignment="1">
      <alignment horizontal="center" vertical="top"/>
    </xf>
    <xf numFmtId="166" fontId="3" fillId="0" borderId="0" xfId="0" applyNumberFormat="1" applyFont="1"/>
    <xf numFmtId="0" fontId="2" fillId="0" borderId="29" xfId="0" applyFont="1" applyBorder="1" applyAlignment="1">
      <alignment vertical="top"/>
    </xf>
    <xf numFmtId="164" fontId="2" fillId="0" borderId="27" xfId="0" applyNumberFormat="1" applyFont="1" applyBorder="1" applyAlignment="1">
      <alignment vertical="top"/>
    </xf>
    <xf numFmtId="164" fontId="2" fillId="0" borderId="30" xfId="0" applyNumberFormat="1" applyFont="1" applyBorder="1" applyAlignment="1">
      <alignment vertical="top"/>
    </xf>
    <xf numFmtId="0" fontId="1" fillId="0" borderId="29" xfId="0" applyFont="1" applyBorder="1" applyAlignment="1">
      <alignment horizontal="center" vertical="top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vertical="top"/>
    </xf>
    <xf numFmtId="0" fontId="2" fillId="3" borderId="26" xfId="0" applyFont="1" applyFill="1" applyBorder="1" applyAlignment="1">
      <alignment wrapText="1"/>
    </xf>
    <xf numFmtId="0" fontId="2" fillId="0" borderId="45" xfId="0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center" vertical="top"/>
    </xf>
    <xf numFmtId="165" fontId="2" fillId="3" borderId="26" xfId="0" applyNumberFormat="1" applyFont="1" applyFill="1" applyBorder="1" applyAlignment="1">
      <alignment horizontal="left"/>
    </xf>
    <xf numFmtId="0" fontId="1" fillId="0" borderId="45" xfId="0" applyFont="1" applyBorder="1" applyAlignment="1">
      <alignment horizontal="center" wrapText="1"/>
    </xf>
    <xf numFmtId="0" fontId="2" fillId="0" borderId="28" xfId="0" applyFont="1" applyBorder="1" applyAlignment="1">
      <alignment horizontal="center" vertical="top"/>
    </xf>
    <xf numFmtId="0" fontId="17" fillId="0" borderId="0" xfId="0" applyFont="1"/>
    <xf numFmtId="0" fontId="2" fillId="3" borderId="26" xfId="0" applyFont="1" applyFill="1" applyBorder="1" applyAlignment="1">
      <alignment horizontal="justify" vertical="top" wrapText="1"/>
    </xf>
    <xf numFmtId="0" fontId="6" fillId="0" borderId="45" xfId="0" applyFont="1" applyBorder="1" applyAlignment="1">
      <alignment horizontal="center" wrapText="1"/>
    </xf>
    <xf numFmtId="165" fontId="2" fillId="0" borderId="27" xfId="0" applyNumberFormat="1" applyFont="1" applyBorder="1" applyAlignment="1">
      <alignment horizontal="center"/>
    </xf>
    <xf numFmtId="0" fontId="8" fillId="3" borderId="26" xfId="0" applyFont="1" applyFill="1" applyBorder="1" applyAlignment="1">
      <alignment wrapText="1"/>
    </xf>
    <xf numFmtId="165" fontId="8" fillId="0" borderId="27" xfId="0" applyNumberFormat="1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164" fontId="1" fillId="0" borderId="27" xfId="0" applyNumberFormat="1" applyFont="1" applyBorder="1"/>
    <xf numFmtId="164" fontId="1" fillId="0" borderId="30" xfId="0" applyNumberFormat="1" applyFont="1" applyBorder="1"/>
    <xf numFmtId="0" fontId="8" fillId="3" borderId="26" xfId="0" applyFont="1" applyFill="1" applyBorder="1" applyAlignment="1">
      <alignment vertical="justify" wrapText="1"/>
    </xf>
    <xf numFmtId="0" fontId="8" fillId="0" borderId="45" xfId="0" applyFont="1" applyBorder="1" applyAlignment="1">
      <alignment horizontal="center" vertical="justify" wrapText="1"/>
    </xf>
    <xf numFmtId="165" fontId="8" fillId="0" borderId="27" xfId="0" applyNumberFormat="1" applyFont="1" applyBorder="1" applyAlignment="1">
      <alignment horizontal="center" vertical="justify"/>
    </xf>
    <xf numFmtId="0" fontId="8" fillId="0" borderId="28" xfId="0" applyFont="1" applyBorder="1" applyAlignment="1">
      <alignment horizontal="center" vertical="justify"/>
    </xf>
    <xf numFmtId="0" fontId="8" fillId="0" borderId="29" xfId="0" applyFont="1" applyBorder="1" applyAlignment="1">
      <alignment horizontal="center" vertical="justify"/>
    </xf>
    <xf numFmtId="0" fontId="2" fillId="3" borderId="26" xfId="0" applyFont="1" applyFill="1" applyBorder="1" applyAlignment="1">
      <alignment vertical="justify" wrapText="1"/>
    </xf>
    <xf numFmtId="0" fontId="2" fillId="0" borderId="45" xfId="0" applyFont="1" applyBorder="1" applyAlignment="1">
      <alignment horizontal="center" vertical="justify" wrapText="1"/>
    </xf>
    <xf numFmtId="165" fontId="2" fillId="0" borderId="27" xfId="0" applyNumberFormat="1" applyFont="1" applyBorder="1" applyAlignment="1">
      <alignment horizontal="center" vertical="justify"/>
    </xf>
    <xf numFmtId="0" fontId="2" fillId="0" borderId="28" xfId="0" applyFont="1" applyBorder="1" applyAlignment="1">
      <alignment horizontal="center" vertical="justify"/>
    </xf>
    <xf numFmtId="0" fontId="2" fillId="0" borderId="29" xfId="0" applyFont="1" applyBorder="1" applyAlignment="1">
      <alignment horizontal="center" vertical="justify"/>
    </xf>
    <xf numFmtId="0" fontId="2" fillId="0" borderId="29" xfId="0" applyFont="1" applyBorder="1" applyAlignment="1">
      <alignment horizontal="center" vertical="justify"/>
    </xf>
    <xf numFmtId="164" fontId="1" fillId="0" borderId="27" xfId="0" applyNumberFormat="1" applyFont="1" applyBorder="1" applyAlignment="1">
      <alignment vertical="top"/>
    </xf>
    <xf numFmtId="164" fontId="1" fillId="0" borderId="30" xfId="0" applyNumberFormat="1" applyFont="1" applyBorder="1" applyAlignment="1">
      <alignment vertical="top"/>
    </xf>
    <xf numFmtId="49" fontId="2" fillId="0" borderId="28" xfId="0" applyNumberFormat="1" applyFont="1" applyBorder="1" applyAlignment="1">
      <alignment horizontal="center" vertical="justify"/>
    </xf>
    <xf numFmtId="49" fontId="2" fillId="0" borderId="29" xfId="0" applyNumberFormat="1" applyFont="1" applyBorder="1" applyAlignment="1">
      <alignment horizontal="center" vertical="justify"/>
    </xf>
    <xf numFmtId="0" fontId="1" fillId="0" borderId="45" xfId="0" applyFont="1" applyBorder="1" applyAlignment="1">
      <alignment horizontal="center" vertical="justify" wrapText="1"/>
    </xf>
    <xf numFmtId="0" fontId="8" fillId="3" borderId="26" xfId="0" applyFont="1" applyFill="1" applyBorder="1" applyAlignment="1">
      <alignment vertical="center" wrapText="1"/>
    </xf>
    <xf numFmtId="0" fontId="8" fillId="0" borderId="45" xfId="0" applyFont="1" applyBorder="1" applyAlignment="1">
      <alignment horizontal="center" vertical="center" wrapText="1"/>
    </xf>
    <xf numFmtId="165" fontId="8" fillId="0" borderId="27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164" fontId="8" fillId="0" borderId="27" xfId="0" applyNumberFormat="1" applyFont="1" applyBorder="1" applyAlignment="1">
      <alignment vertical="center"/>
    </xf>
    <xf numFmtId="164" fontId="8" fillId="0" borderId="30" xfId="0" applyNumberFormat="1" applyFont="1" applyBorder="1" applyAlignment="1">
      <alignment vertical="center"/>
    </xf>
    <xf numFmtId="0" fontId="2" fillId="3" borderId="46" xfId="0" applyFont="1" applyFill="1" applyBorder="1" applyAlignment="1">
      <alignment wrapText="1"/>
    </xf>
    <xf numFmtId="0" fontId="2" fillId="0" borderId="26" xfId="0" applyFont="1" applyFill="1" applyBorder="1" applyAlignment="1">
      <alignment vertical="top" wrapText="1"/>
    </xf>
    <xf numFmtId="0" fontId="2" fillId="0" borderId="29" xfId="0" applyFont="1" applyBorder="1" applyAlignment="1">
      <alignment horizontal="center" vertical="justify" wrapText="1"/>
    </xf>
    <xf numFmtId="49" fontId="2" fillId="0" borderId="31" xfId="0" applyNumberFormat="1" applyFont="1" applyBorder="1" applyAlignment="1">
      <alignment horizontal="center" vertical="justify"/>
    </xf>
    <xf numFmtId="0" fontId="6" fillId="0" borderId="29" xfId="0" applyFont="1" applyBorder="1" applyAlignment="1">
      <alignment horizontal="center" vertical="justify" wrapText="1"/>
    </xf>
    <xf numFmtId="164" fontId="6" fillId="0" borderId="27" xfId="0" applyNumberFormat="1" applyFont="1" applyBorder="1" applyAlignment="1">
      <alignment horizontal="right" vertical="top"/>
    </xf>
    <xf numFmtId="164" fontId="9" fillId="0" borderId="27" xfId="0" applyNumberFormat="1" applyFont="1" applyBorder="1" applyAlignment="1">
      <alignment horizontal="right" vertical="top"/>
    </xf>
    <xf numFmtId="164" fontId="6" fillId="0" borderId="30" xfId="0" applyNumberFormat="1" applyFont="1" applyBorder="1" applyAlignment="1">
      <alignment horizontal="right" vertical="top"/>
    </xf>
    <xf numFmtId="0" fontId="6" fillId="0" borderId="29" xfId="0" applyFont="1" applyBorder="1" applyAlignment="1">
      <alignment horizontal="center" vertical="justify"/>
    </xf>
    <xf numFmtId="164" fontId="9" fillId="0" borderId="27" xfId="0" applyNumberFormat="1" applyFont="1" applyBorder="1" applyAlignment="1">
      <alignment horizontal="right"/>
    </xf>
    <xf numFmtId="164" fontId="6" fillId="0" borderId="30" xfId="0" applyNumberFormat="1" applyFont="1" applyBorder="1" applyAlignment="1">
      <alignment horizontal="right"/>
    </xf>
    <xf numFmtId="0" fontId="8" fillId="3" borderId="32" xfId="0" applyFont="1" applyFill="1" applyBorder="1" applyAlignment="1">
      <alignment wrapText="1"/>
    </xf>
    <xf numFmtId="0" fontId="8" fillId="0" borderId="28" xfId="0" applyNumberFormat="1" applyFont="1" applyBorder="1" applyAlignment="1">
      <alignment horizontal="center" wrapText="1"/>
    </xf>
    <xf numFmtId="164" fontId="8" fillId="0" borderId="27" xfId="0" applyNumberFormat="1" applyFont="1" applyBorder="1" applyAlignment="1">
      <alignment horizontal="right"/>
    </xf>
    <xf numFmtId="164" fontId="8" fillId="0" borderId="30" xfId="0" applyNumberFormat="1" applyFont="1" applyBorder="1" applyAlignment="1">
      <alignment horizontal="right"/>
    </xf>
    <xf numFmtId="0" fontId="6" fillId="0" borderId="28" xfId="0" applyNumberFormat="1" applyFont="1" applyBorder="1" applyAlignment="1">
      <alignment horizontal="center" wrapText="1"/>
    </xf>
    <xf numFmtId="0" fontId="13" fillId="3" borderId="26" xfId="0" applyFont="1" applyFill="1" applyBorder="1" applyAlignment="1">
      <alignment wrapText="1"/>
    </xf>
    <xf numFmtId="0" fontId="13" fillId="0" borderId="28" xfId="0" applyNumberFormat="1" applyFont="1" applyBorder="1" applyAlignment="1">
      <alignment horizontal="center" wrapText="1"/>
    </xf>
    <xf numFmtId="165" fontId="13" fillId="0" borderId="27" xfId="0" applyNumberFormat="1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164" fontId="13" fillId="0" borderId="27" xfId="0" applyNumberFormat="1" applyFont="1" applyBorder="1" applyAlignment="1">
      <alignment horizontal="right"/>
    </xf>
    <xf numFmtId="164" fontId="13" fillId="0" borderId="30" xfId="0" applyNumberFormat="1" applyFont="1" applyBorder="1" applyAlignment="1">
      <alignment horizontal="right"/>
    </xf>
    <xf numFmtId="0" fontId="6" fillId="0" borderId="28" xfId="0" applyNumberFormat="1" applyFont="1" applyBorder="1" applyAlignment="1">
      <alignment horizontal="center" vertical="top" wrapText="1"/>
    </xf>
    <xf numFmtId="165" fontId="2" fillId="0" borderId="27" xfId="0" applyNumberFormat="1" applyFont="1" applyBorder="1" applyAlignment="1">
      <alignment horizontal="center" vertical="top"/>
    </xf>
    <xf numFmtId="0" fontId="2" fillId="0" borderId="28" xfId="0" applyNumberFormat="1" applyFont="1" applyBorder="1" applyAlignment="1">
      <alignment horizontal="center" wrapText="1"/>
    </xf>
    <xf numFmtId="164" fontId="2" fillId="0" borderId="27" xfId="0" applyNumberFormat="1" applyFont="1" applyBorder="1" applyAlignment="1">
      <alignment horizontal="right"/>
    </xf>
    <xf numFmtId="164" fontId="2" fillId="0" borderId="30" xfId="0" applyNumberFormat="1" applyFont="1" applyBorder="1" applyAlignment="1">
      <alignment horizontal="right"/>
    </xf>
    <xf numFmtId="0" fontId="2" fillId="3" borderId="47" xfId="0" applyFont="1" applyFill="1" applyBorder="1" applyAlignment="1">
      <alignment vertical="top" wrapText="1"/>
    </xf>
    <xf numFmtId="0" fontId="6" fillId="3" borderId="28" xfId="0" applyNumberFormat="1" applyFont="1" applyFill="1" applyBorder="1" applyAlignment="1">
      <alignment horizontal="center" vertical="top" wrapText="1"/>
    </xf>
    <xf numFmtId="165" fontId="2" fillId="3" borderId="27" xfId="0" applyNumberFormat="1" applyFont="1" applyFill="1" applyBorder="1" applyAlignment="1">
      <alignment horizontal="center" vertical="top"/>
    </xf>
    <xf numFmtId="49" fontId="2" fillId="3" borderId="44" xfId="0" applyNumberFormat="1" applyFont="1" applyFill="1" applyBorder="1" applyAlignment="1">
      <alignment horizontal="center" vertical="top"/>
    </xf>
    <xf numFmtId="0" fontId="2" fillId="3" borderId="23" xfId="0" applyFont="1" applyFill="1" applyBorder="1" applyAlignment="1">
      <alignment horizontal="center"/>
    </xf>
    <xf numFmtId="0" fontId="2" fillId="3" borderId="48" xfId="0" applyFont="1" applyFill="1" applyBorder="1" applyAlignment="1">
      <alignment vertical="top" wrapText="1"/>
    </xf>
    <xf numFmtId="49" fontId="2" fillId="3" borderId="31" xfId="0" applyNumberFormat="1" applyFont="1" applyFill="1" applyBorder="1" applyAlignment="1">
      <alignment horizontal="center" vertical="top"/>
    </xf>
    <xf numFmtId="0" fontId="2" fillId="3" borderId="29" xfId="0" applyFont="1" applyFill="1" applyBorder="1" applyAlignment="1">
      <alignment horizontal="center" vertical="top"/>
    </xf>
    <xf numFmtId="0" fontId="13" fillId="0" borderId="27" xfId="0" applyFont="1" applyBorder="1" applyAlignment="1">
      <alignment horizontal="center"/>
    </xf>
    <xf numFmtId="0" fontId="13" fillId="3" borderId="26" xfId="0" applyFont="1" applyFill="1" applyBorder="1" applyAlignment="1">
      <alignment vertical="top" wrapText="1"/>
    </xf>
    <xf numFmtId="49" fontId="13" fillId="0" borderId="27" xfId="0" applyNumberFormat="1" applyFont="1" applyBorder="1" applyAlignment="1">
      <alignment horizontal="center"/>
    </xf>
    <xf numFmtId="49" fontId="13" fillId="0" borderId="28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center"/>
    </xf>
    <xf numFmtId="0" fontId="2" fillId="3" borderId="26" xfId="0" applyFont="1" applyFill="1" applyBorder="1"/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0" fontId="6" fillId="0" borderId="29" xfId="0" applyFont="1" applyBorder="1"/>
    <xf numFmtId="0" fontId="2" fillId="3" borderId="26" xfId="0" applyNumberFormat="1" applyFont="1" applyFill="1" applyBorder="1" applyAlignment="1">
      <alignment vertical="top" wrapText="1"/>
    </xf>
    <xf numFmtId="164" fontId="2" fillId="0" borderId="27" xfId="0" applyNumberFormat="1" applyFont="1" applyBorder="1" applyAlignment="1">
      <alignment horizontal="right" vertical="top"/>
    </xf>
    <xf numFmtId="164" fontId="2" fillId="0" borderId="30" xfId="0" applyNumberFormat="1" applyFont="1" applyBorder="1" applyAlignment="1">
      <alignment horizontal="right" vertical="top"/>
    </xf>
    <xf numFmtId="0" fontId="8" fillId="0" borderId="26" xfId="0" applyFont="1" applyBorder="1" applyAlignment="1">
      <alignment vertical="justify" wrapText="1"/>
    </xf>
    <xf numFmtId="0" fontId="8" fillId="0" borderId="28" xfId="0" applyFont="1" applyBorder="1" applyAlignment="1">
      <alignment horizontal="center" vertical="justify" wrapText="1"/>
    </xf>
    <xf numFmtId="49" fontId="8" fillId="0" borderId="27" xfId="0" applyNumberFormat="1" applyFont="1" applyBorder="1" applyAlignment="1">
      <alignment horizontal="center" vertical="justify"/>
    </xf>
    <xf numFmtId="0" fontId="2" fillId="3" borderId="33" xfId="0" applyFont="1" applyFill="1" applyBorder="1" applyAlignment="1">
      <alignment vertical="top" wrapText="1"/>
    </xf>
    <xf numFmtId="0" fontId="2" fillId="0" borderId="49" xfId="0" applyNumberFormat="1" applyFont="1" applyBorder="1" applyAlignment="1">
      <alignment horizontal="center" wrapText="1"/>
    </xf>
    <xf numFmtId="49" fontId="2" fillId="0" borderId="50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164" fontId="2" fillId="0" borderId="50" xfId="0" applyNumberFormat="1" applyFont="1" applyBorder="1" applyAlignment="1">
      <alignment horizontal="right"/>
    </xf>
    <xf numFmtId="164" fontId="1" fillId="0" borderId="49" xfId="0" applyNumberFormat="1" applyFont="1" applyBorder="1"/>
    <xf numFmtId="164" fontId="2" fillId="0" borderId="52" xfId="0" applyNumberFormat="1" applyFont="1" applyBorder="1" applyAlignment="1">
      <alignment horizontal="right"/>
    </xf>
    <xf numFmtId="0" fontId="2" fillId="0" borderId="32" xfId="0" applyFont="1" applyBorder="1" applyAlignment="1">
      <alignment wrapText="1"/>
    </xf>
    <xf numFmtId="0" fontId="2" fillId="0" borderId="44" xfId="0" applyNumberFormat="1" applyFont="1" applyBorder="1" applyAlignment="1">
      <alignment horizontal="center" wrapText="1"/>
    </xf>
    <xf numFmtId="165" fontId="2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3" xfId="0" applyFont="1" applyBorder="1" applyAlignment="1">
      <alignment horizontal="center"/>
    </xf>
    <xf numFmtId="164" fontId="2" fillId="0" borderId="24" xfId="0" applyNumberFormat="1" applyFont="1" applyBorder="1" applyAlignment="1">
      <alignment horizontal="right"/>
    </xf>
    <xf numFmtId="164" fontId="2" fillId="0" borderId="25" xfId="0" applyNumberFormat="1" applyFont="1" applyBorder="1" applyAlignment="1">
      <alignment horizontal="right"/>
    </xf>
    <xf numFmtId="0" fontId="8" fillId="0" borderId="26" xfId="0" applyFont="1" applyBorder="1"/>
    <xf numFmtId="0" fontId="0" fillId="0" borderId="31" xfId="0" applyBorder="1" applyAlignment="1"/>
    <xf numFmtId="0" fontId="0" fillId="0" borderId="28" xfId="0" applyBorder="1" applyAlignment="1"/>
    <xf numFmtId="0" fontId="0" fillId="0" borderId="29" xfId="0" applyBorder="1" applyAlignment="1"/>
    <xf numFmtId="164" fontId="18" fillId="0" borderId="27" xfId="0" applyNumberFormat="1" applyFont="1" applyBorder="1"/>
    <xf numFmtId="0" fontId="8" fillId="0" borderId="31" xfId="0" applyFont="1" applyBorder="1" applyAlignment="1"/>
    <xf numFmtId="0" fontId="8" fillId="0" borderId="28" xfId="0" applyFont="1" applyBorder="1" applyAlignment="1"/>
    <xf numFmtId="0" fontId="8" fillId="0" borderId="29" xfId="0" applyFont="1" applyBorder="1" applyAlignment="1"/>
    <xf numFmtId="4" fontId="8" fillId="0" borderId="29" xfId="0" applyNumberFormat="1" applyFont="1" applyBorder="1" applyAlignment="1"/>
    <xf numFmtId="0" fontId="3" fillId="0" borderId="31" xfId="0" applyFont="1" applyBorder="1" applyAlignment="1"/>
    <xf numFmtId="0" fontId="3" fillId="0" borderId="28" xfId="0" applyFont="1" applyBorder="1" applyAlignment="1"/>
    <xf numFmtId="0" fontId="3" fillId="0" borderId="29" xfId="0" applyFont="1" applyBorder="1" applyAlignment="1"/>
    <xf numFmtId="4" fontId="6" fillId="0" borderId="29" xfId="0" applyNumberFormat="1" applyFont="1" applyBorder="1" applyAlignment="1"/>
    <xf numFmtId="0" fontId="3" fillId="0" borderId="31" xfId="0" applyFont="1" applyBorder="1" applyAlignment="1">
      <alignment horizontal="center" vertical="top"/>
    </xf>
    <xf numFmtId="0" fontId="3" fillId="0" borderId="28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164" fontId="6" fillId="0" borderId="29" xfId="0" applyNumberFormat="1" applyFont="1" applyBorder="1" applyAlignment="1">
      <alignment horizontal="center" vertical="top"/>
    </xf>
    <xf numFmtId="166" fontId="1" fillId="0" borderId="27" xfId="0" applyNumberFormat="1" applyFont="1" applyBorder="1"/>
    <xf numFmtId="166" fontId="1" fillId="0" borderId="30" xfId="0" applyNumberFormat="1" applyFont="1" applyBorder="1"/>
    <xf numFmtId="0" fontId="2" fillId="0" borderId="33" xfId="0" applyFont="1" applyBorder="1" applyAlignment="1">
      <alignment wrapText="1"/>
    </xf>
    <xf numFmtId="0" fontId="0" fillId="0" borderId="53" xfId="0" applyBorder="1" applyAlignment="1"/>
    <xf numFmtId="0" fontId="0" fillId="0" borderId="49" xfId="0" applyBorder="1" applyAlignment="1"/>
    <xf numFmtId="0" fontId="0" fillId="0" borderId="51" xfId="0" applyBorder="1" applyAlignment="1"/>
    <xf numFmtId="0" fontId="1" fillId="0" borderId="51" xfId="0" applyFont="1" applyBorder="1" applyAlignment="1"/>
    <xf numFmtId="166" fontId="1" fillId="0" borderId="50" xfId="0" applyNumberFormat="1" applyFont="1" applyBorder="1"/>
    <xf numFmtId="166" fontId="1" fillId="0" borderId="52" xfId="0" applyNumberFormat="1" applyFont="1" applyBorder="1"/>
    <xf numFmtId="166" fontId="19" fillId="0" borderId="0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5"/>
  <sheetViews>
    <sheetView tabSelected="1" zoomScale="75" workbookViewId="0">
      <selection activeCell="A5" sqref="A5:I6"/>
    </sheetView>
  </sheetViews>
  <sheetFormatPr defaultRowHeight="13.2" x14ac:dyDescent="0.25"/>
  <cols>
    <col min="1" max="1" width="65" customWidth="1"/>
    <col min="2" max="2" width="8.5546875" style="1" customWidth="1"/>
    <col min="3" max="3" width="9.5546875" style="1" customWidth="1"/>
    <col min="4" max="4" width="11.109375" customWidth="1"/>
    <col min="5" max="5" width="12.33203125" customWidth="1"/>
    <col min="6" max="6" width="12.6640625" style="1" customWidth="1"/>
    <col min="7" max="7" width="11.88671875" customWidth="1"/>
    <col min="8" max="8" width="10.6640625" customWidth="1"/>
    <col min="9" max="9" width="13.88671875" customWidth="1"/>
    <col min="10" max="10" width="11" customWidth="1"/>
    <col min="11" max="11" width="13" customWidth="1"/>
    <col min="12" max="12" width="14.109375" customWidth="1"/>
  </cols>
  <sheetData>
    <row r="1" spans="1:14" ht="15.6" x14ac:dyDescent="0.3">
      <c r="I1" s="2" t="s">
        <v>0</v>
      </c>
    </row>
    <row r="2" spans="1:14" ht="15.6" x14ac:dyDescent="0.3">
      <c r="I2" s="2" t="s">
        <v>1</v>
      </c>
      <c r="J2" s="3"/>
    </row>
    <row r="3" spans="1:14" ht="15.6" x14ac:dyDescent="0.3">
      <c r="I3" s="2" t="s">
        <v>2</v>
      </c>
      <c r="J3" s="3"/>
    </row>
    <row r="4" spans="1:14" ht="13.8" x14ac:dyDescent="0.25">
      <c r="I4" s="3"/>
      <c r="J4" s="3"/>
    </row>
    <row r="5" spans="1:14" s="1" customFormat="1" ht="17.399999999999999" x14ac:dyDescent="0.3">
      <c r="A5" s="4" t="s">
        <v>3</v>
      </c>
    </row>
    <row r="6" spans="1:14" s="1" customFormat="1" ht="17.399999999999999" x14ac:dyDescent="0.3">
      <c r="B6" s="4" t="s">
        <v>4</v>
      </c>
    </row>
    <row r="7" spans="1:14" ht="15" x14ac:dyDescent="0.25">
      <c r="L7" s="5" t="s">
        <v>5</v>
      </c>
    </row>
    <row r="8" spans="1:14" s="5" customFormat="1" ht="15" customHeight="1" x14ac:dyDescent="0.3">
      <c r="A8" s="6" t="s">
        <v>6</v>
      </c>
      <c r="B8" s="7" t="s">
        <v>7</v>
      </c>
      <c r="C8" s="8" t="s">
        <v>8</v>
      </c>
      <c r="D8" s="9"/>
      <c r="E8" s="10"/>
      <c r="F8" s="11" t="s">
        <v>9</v>
      </c>
      <c r="G8" s="12"/>
      <c r="H8" s="13" t="s">
        <v>10</v>
      </c>
      <c r="I8" s="14"/>
      <c r="J8" s="14"/>
      <c r="K8" s="14"/>
      <c r="L8" s="15"/>
      <c r="M8" s="16"/>
      <c r="N8" s="16"/>
    </row>
    <row r="9" spans="1:14" s="5" customFormat="1" ht="15" customHeight="1" x14ac:dyDescent="0.3">
      <c r="A9" s="17"/>
      <c r="B9" s="18"/>
      <c r="C9" s="19"/>
      <c r="D9" s="20"/>
      <c r="E9" s="21"/>
      <c r="F9" s="22" t="s">
        <v>11</v>
      </c>
      <c r="G9" s="23" t="s">
        <v>12</v>
      </c>
      <c r="H9" s="24" t="s">
        <v>13</v>
      </c>
      <c r="I9" s="25"/>
      <c r="J9" s="24" t="s">
        <v>14</v>
      </c>
      <c r="K9" s="26"/>
      <c r="L9" s="25"/>
      <c r="M9" s="16"/>
      <c r="N9" s="16"/>
    </row>
    <row r="10" spans="1:14" s="5" customFormat="1" ht="15.6" x14ac:dyDescent="0.3">
      <c r="A10" s="27"/>
      <c r="B10" s="28"/>
      <c r="C10" s="29"/>
      <c r="D10" s="30"/>
      <c r="E10" s="31"/>
      <c r="F10" s="32"/>
      <c r="G10" s="33"/>
      <c r="H10" s="34" t="s">
        <v>11</v>
      </c>
      <c r="I10" s="35">
        <v>2021</v>
      </c>
      <c r="J10" s="34" t="s">
        <v>11</v>
      </c>
      <c r="K10" s="36">
        <v>2022</v>
      </c>
      <c r="L10" s="36">
        <v>2023</v>
      </c>
    </row>
    <row r="11" spans="1:14" s="45" customFormat="1" ht="24.75" customHeight="1" x14ac:dyDescent="0.3">
      <c r="A11" s="37" t="s">
        <v>15</v>
      </c>
      <c r="B11" s="38"/>
      <c r="C11" s="39"/>
      <c r="D11" s="40"/>
      <c r="E11" s="41"/>
      <c r="F11" s="42"/>
      <c r="G11" s="43">
        <f>G12+G21</f>
        <v>87528.799999999988</v>
      </c>
      <c r="H11" s="43"/>
      <c r="I11" s="43">
        <f>I12+I21</f>
        <v>160555.29999999999</v>
      </c>
      <c r="J11" s="43"/>
      <c r="K11" s="43">
        <f>K12+K21</f>
        <v>166196.50000000003</v>
      </c>
      <c r="L11" s="44">
        <f>L12+L21</f>
        <v>172318.4</v>
      </c>
    </row>
    <row r="12" spans="1:14" s="53" customFormat="1" ht="15.6" x14ac:dyDescent="0.3">
      <c r="A12" s="46" t="s">
        <v>16</v>
      </c>
      <c r="B12" s="47"/>
      <c r="C12" s="48" t="s">
        <v>17</v>
      </c>
      <c r="D12" s="48"/>
      <c r="E12" s="49"/>
      <c r="F12" s="50"/>
      <c r="G12" s="51">
        <f>G14+G18+G20</f>
        <v>60503.7</v>
      </c>
      <c r="H12" s="51"/>
      <c r="I12" s="51">
        <f>SUM(I13:I20)</f>
        <v>6310</v>
      </c>
      <c r="J12" s="51"/>
      <c r="K12" s="51">
        <f>SUM(K13:K20)</f>
        <v>6350</v>
      </c>
      <c r="L12" s="52">
        <f>SUM(L13:M20)</f>
        <v>6350</v>
      </c>
    </row>
    <row r="13" spans="1:14" s="3" customFormat="1" ht="21" customHeight="1" x14ac:dyDescent="0.3">
      <c r="A13" s="54" t="s">
        <v>18</v>
      </c>
      <c r="B13" s="55"/>
      <c r="C13" s="48" t="s">
        <v>19</v>
      </c>
      <c r="D13" s="48"/>
      <c r="E13" s="49"/>
      <c r="F13" s="50">
        <v>0</v>
      </c>
      <c r="G13" s="56">
        <v>0</v>
      </c>
      <c r="H13" s="57">
        <v>0.3</v>
      </c>
      <c r="I13" s="58">
        <v>6310</v>
      </c>
      <c r="J13" s="57">
        <v>0.3</v>
      </c>
      <c r="K13" s="56">
        <v>6350</v>
      </c>
      <c r="L13" s="59">
        <v>6350</v>
      </c>
    </row>
    <row r="14" spans="1:14" s="5" customFormat="1" ht="18.75" customHeight="1" x14ac:dyDescent="0.3">
      <c r="A14" s="60" t="s">
        <v>20</v>
      </c>
      <c r="B14" s="61"/>
      <c r="C14" s="48" t="s">
        <v>21</v>
      </c>
      <c r="D14" s="48"/>
      <c r="E14" s="49"/>
      <c r="F14" s="50"/>
      <c r="G14" s="62">
        <f>G15+G16+G17</f>
        <v>58013.5</v>
      </c>
      <c r="H14" s="62"/>
      <c r="I14" s="62"/>
      <c r="J14" s="62"/>
      <c r="K14" s="62"/>
      <c r="L14" s="63"/>
    </row>
    <row r="15" spans="1:14" s="5" customFormat="1" ht="19.5" customHeight="1" x14ac:dyDescent="0.3">
      <c r="A15" s="60" t="s">
        <v>22</v>
      </c>
      <c r="B15" s="61"/>
      <c r="C15" s="48" t="s">
        <v>23</v>
      </c>
      <c r="D15" s="48"/>
      <c r="E15" s="49"/>
      <c r="F15" s="64">
        <v>7</v>
      </c>
      <c r="G15" s="62">
        <v>34202.1</v>
      </c>
      <c r="H15" s="65"/>
      <c r="I15" s="62"/>
      <c r="J15" s="65"/>
      <c r="K15" s="62"/>
      <c r="L15" s="63"/>
    </row>
    <row r="16" spans="1:14" s="5" customFormat="1" ht="27.75" customHeight="1" x14ac:dyDescent="0.3">
      <c r="A16" s="60" t="s">
        <v>24</v>
      </c>
      <c r="B16" s="61"/>
      <c r="C16" s="48" t="s">
        <v>25</v>
      </c>
      <c r="D16" s="48"/>
      <c r="E16" s="49"/>
      <c r="F16" s="64">
        <v>100</v>
      </c>
      <c r="G16" s="62">
        <v>19448.2</v>
      </c>
      <c r="H16" s="65"/>
      <c r="I16" s="62"/>
      <c r="J16" s="65"/>
      <c r="K16" s="62"/>
      <c r="L16" s="63"/>
    </row>
    <row r="17" spans="1:12" s="5" customFormat="1" ht="31.2" x14ac:dyDescent="0.3">
      <c r="A17" s="60" t="s">
        <v>26</v>
      </c>
      <c r="B17" s="61"/>
      <c r="C17" s="66" t="s">
        <v>27</v>
      </c>
      <c r="D17" s="48"/>
      <c r="E17" s="49"/>
      <c r="F17" s="64">
        <v>100</v>
      </c>
      <c r="G17" s="62">
        <v>4363.2</v>
      </c>
      <c r="H17" s="65"/>
      <c r="I17" s="62"/>
      <c r="J17" s="62"/>
      <c r="K17" s="62"/>
      <c r="L17" s="63"/>
    </row>
    <row r="18" spans="1:12" s="68" customFormat="1" ht="27" customHeight="1" x14ac:dyDescent="0.3">
      <c r="A18" s="60" t="s">
        <v>28</v>
      </c>
      <c r="B18" s="67"/>
      <c r="C18" s="48" t="s">
        <v>29</v>
      </c>
      <c r="D18" s="48"/>
      <c r="E18" s="49"/>
      <c r="F18" s="64">
        <v>100</v>
      </c>
      <c r="G18" s="56">
        <v>0</v>
      </c>
      <c r="H18" s="57"/>
      <c r="I18" s="56"/>
      <c r="J18" s="56"/>
      <c r="K18" s="56"/>
      <c r="L18" s="59"/>
    </row>
    <row r="19" spans="1:12" s="68" customFormat="1" ht="20.25" customHeight="1" x14ac:dyDescent="0.3">
      <c r="A19" s="60" t="s">
        <v>30</v>
      </c>
      <c r="B19" s="67"/>
      <c r="C19" s="69"/>
      <c r="D19" s="69"/>
      <c r="E19" s="64"/>
      <c r="F19" s="64"/>
      <c r="G19" s="56">
        <v>0</v>
      </c>
      <c r="H19" s="57"/>
      <c r="I19" s="56"/>
      <c r="J19" s="56"/>
      <c r="K19" s="56"/>
      <c r="L19" s="59"/>
    </row>
    <row r="20" spans="1:12" s="68" customFormat="1" ht="21.75" customHeight="1" x14ac:dyDescent="0.3">
      <c r="A20" s="60" t="s">
        <v>31</v>
      </c>
      <c r="B20" s="55"/>
      <c r="C20" s="48" t="s">
        <v>32</v>
      </c>
      <c r="D20" s="48"/>
      <c r="E20" s="49"/>
      <c r="F20" s="64">
        <v>100</v>
      </c>
      <c r="G20" s="56">
        <v>2490.1999999999998</v>
      </c>
      <c r="H20" s="57"/>
      <c r="I20" s="56"/>
      <c r="J20" s="56"/>
      <c r="K20" s="56"/>
      <c r="L20" s="59"/>
    </row>
    <row r="21" spans="1:12" s="5" customFormat="1" ht="31.2" x14ac:dyDescent="0.3">
      <c r="A21" s="70" t="s">
        <v>33</v>
      </c>
      <c r="B21" s="47"/>
      <c r="C21" s="71" t="s">
        <v>34</v>
      </c>
      <c r="D21" s="71"/>
      <c r="E21" s="72"/>
      <c r="F21" s="73"/>
      <c r="G21" s="74">
        <f>SUM(G22:G27)</f>
        <v>27025.1</v>
      </c>
      <c r="H21" s="51"/>
      <c r="I21" s="74">
        <f>SUM(I22:I27)</f>
        <v>154245.29999999999</v>
      </c>
      <c r="J21" s="74"/>
      <c r="K21" s="74">
        <f>SUM(K22:K27)</f>
        <v>159846.50000000003</v>
      </c>
      <c r="L21" s="75">
        <f>SUM(L22:L27)</f>
        <v>165968.4</v>
      </c>
    </row>
    <row r="22" spans="1:12" s="5" customFormat="1" ht="59.25" customHeight="1" x14ac:dyDescent="0.25">
      <c r="A22" s="76" t="s">
        <v>35</v>
      </c>
      <c r="B22" s="47"/>
      <c r="C22" s="77" t="s">
        <v>36</v>
      </c>
      <c r="D22" s="78"/>
      <c r="E22" s="79"/>
      <c r="F22" s="73"/>
      <c r="G22" s="80">
        <v>0</v>
      </c>
      <c r="H22" s="51"/>
      <c r="I22" s="80">
        <v>127949.4</v>
      </c>
      <c r="J22" s="80"/>
      <c r="K22" s="80">
        <v>132495.70000000001</v>
      </c>
      <c r="L22" s="81">
        <v>137523.4</v>
      </c>
    </row>
    <row r="23" spans="1:12" s="5" customFormat="1" ht="35.25" customHeight="1" x14ac:dyDescent="0.25">
      <c r="A23" s="76" t="s">
        <v>37</v>
      </c>
      <c r="B23" s="82"/>
      <c r="C23" s="77" t="s">
        <v>38</v>
      </c>
      <c r="D23" s="78"/>
      <c r="E23" s="79"/>
      <c r="F23" s="73"/>
      <c r="G23" s="80">
        <v>2908.8</v>
      </c>
      <c r="H23" s="51"/>
      <c r="I23" s="80">
        <v>0</v>
      </c>
      <c r="J23" s="80"/>
      <c r="K23" s="80">
        <v>0</v>
      </c>
      <c r="L23" s="81">
        <v>0</v>
      </c>
    </row>
    <row r="24" spans="1:12" s="5" customFormat="1" ht="72" customHeight="1" x14ac:dyDescent="0.25">
      <c r="A24" s="83" t="s">
        <v>39</v>
      </c>
      <c r="B24" s="47"/>
      <c r="C24" s="77" t="s">
        <v>40</v>
      </c>
      <c r="D24" s="78"/>
      <c r="E24" s="79"/>
      <c r="F24" s="73"/>
      <c r="G24" s="80">
        <v>4441.3999999999996</v>
      </c>
      <c r="H24" s="51"/>
      <c r="I24" s="80">
        <v>4612.8</v>
      </c>
      <c r="J24" s="56"/>
      <c r="K24" s="80">
        <v>4801.2</v>
      </c>
      <c r="L24" s="81">
        <v>4993.1000000000004</v>
      </c>
    </row>
    <row r="25" spans="1:12" s="5" customFormat="1" ht="102" customHeight="1" x14ac:dyDescent="0.25">
      <c r="A25" s="84" t="s">
        <v>41</v>
      </c>
      <c r="B25" s="47"/>
      <c r="C25" s="77" t="s">
        <v>42</v>
      </c>
      <c r="D25" s="78"/>
      <c r="E25" s="79"/>
      <c r="F25" s="73"/>
      <c r="G25" s="80">
        <v>7.5</v>
      </c>
      <c r="H25" s="51"/>
      <c r="I25" s="80">
        <v>7.8</v>
      </c>
      <c r="J25" s="56"/>
      <c r="K25" s="80">
        <v>8.1</v>
      </c>
      <c r="L25" s="81">
        <v>8.4</v>
      </c>
    </row>
    <row r="26" spans="1:12" s="5" customFormat="1" ht="46.8" x14ac:dyDescent="0.25">
      <c r="A26" s="76" t="s">
        <v>43</v>
      </c>
      <c r="B26" s="47"/>
      <c r="C26" s="77" t="s">
        <v>44</v>
      </c>
      <c r="D26" s="78"/>
      <c r="E26" s="79"/>
      <c r="F26" s="73"/>
      <c r="G26" s="80">
        <v>13131.5</v>
      </c>
      <c r="H26" s="51"/>
      <c r="I26" s="80">
        <v>14536.7</v>
      </c>
      <c r="J26" s="56"/>
      <c r="K26" s="80">
        <v>15117.6</v>
      </c>
      <c r="L26" s="81">
        <v>15722.6</v>
      </c>
    </row>
    <row r="27" spans="1:12" ht="53.25" customHeight="1" x14ac:dyDescent="0.25">
      <c r="A27" s="85" t="s">
        <v>45</v>
      </c>
      <c r="B27" s="86"/>
      <c r="C27" s="87" t="s">
        <v>46</v>
      </c>
      <c r="D27" s="88"/>
      <c r="E27" s="89"/>
      <c r="F27" s="90"/>
      <c r="G27" s="91">
        <v>6535.9</v>
      </c>
      <c r="H27" s="92"/>
      <c r="I27" s="91">
        <v>7138.6</v>
      </c>
      <c r="J27" s="92"/>
      <c r="K27" s="91">
        <v>7423.9</v>
      </c>
      <c r="L27" s="93">
        <v>7720.9</v>
      </c>
    </row>
    <row r="28" spans="1:12" s="4" customFormat="1" ht="41.25" customHeight="1" x14ac:dyDescent="0.3">
      <c r="A28" s="94" t="s">
        <v>47</v>
      </c>
      <c r="B28" s="95"/>
      <c r="C28" s="96" t="s">
        <v>48</v>
      </c>
      <c r="D28" s="97" t="s">
        <v>49</v>
      </c>
      <c r="E28" s="98"/>
      <c r="F28" s="99" t="s">
        <v>50</v>
      </c>
      <c r="G28" s="100">
        <f>G29+G41</f>
        <v>106205.4</v>
      </c>
      <c r="H28" s="100"/>
      <c r="I28" s="100">
        <f>I29+I41</f>
        <v>160555.30000000002</v>
      </c>
      <c r="J28" s="100"/>
      <c r="K28" s="100">
        <f>K29+K41</f>
        <v>168796.49999999997</v>
      </c>
      <c r="L28" s="101">
        <f>L29+L41</f>
        <v>172318.40000000002</v>
      </c>
    </row>
    <row r="29" spans="1:12" s="4" customFormat="1" ht="29.25" customHeight="1" x14ac:dyDescent="0.3">
      <c r="A29" s="102" t="s">
        <v>51</v>
      </c>
      <c r="B29" s="103">
        <v>924</v>
      </c>
      <c r="C29" s="104" t="s">
        <v>52</v>
      </c>
      <c r="D29" s="105"/>
      <c r="E29" s="106"/>
      <c r="F29" s="107"/>
      <c r="G29" s="108">
        <f>G30</f>
        <v>6011.2</v>
      </c>
      <c r="H29" s="108"/>
      <c r="I29" s="108">
        <f>I30</f>
        <v>6180.6</v>
      </c>
      <c r="J29" s="108"/>
      <c r="K29" s="108">
        <f>K30</f>
        <v>6427.9</v>
      </c>
      <c r="L29" s="109">
        <f>L30</f>
        <v>6517</v>
      </c>
    </row>
    <row r="30" spans="1:12" s="118" customFormat="1" ht="22.5" customHeight="1" x14ac:dyDescent="0.3">
      <c r="A30" s="110" t="s">
        <v>53</v>
      </c>
      <c r="B30" s="111">
        <v>924</v>
      </c>
      <c r="C30" s="112" t="s">
        <v>54</v>
      </c>
      <c r="D30" s="113"/>
      <c r="E30" s="114"/>
      <c r="F30" s="115"/>
      <c r="G30" s="116">
        <f>G31+G33</f>
        <v>6011.2</v>
      </c>
      <c r="H30" s="116"/>
      <c r="I30" s="116">
        <f>I32+I34+I35+I36+I40</f>
        <v>6180.6</v>
      </c>
      <c r="J30" s="116"/>
      <c r="K30" s="116">
        <f>K32+K34+K35+K36+K40</f>
        <v>6427.9</v>
      </c>
      <c r="L30" s="117">
        <f>L32+L34+L35+L36+L40</f>
        <v>6517</v>
      </c>
    </row>
    <row r="31" spans="1:12" s="68" customFormat="1" ht="31.5" customHeight="1" x14ac:dyDescent="0.3">
      <c r="A31" s="70" t="s">
        <v>55</v>
      </c>
      <c r="B31" s="119">
        <v>924</v>
      </c>
      <c r="C31" s="120" t="s">
        <v>56</v>
      </c>
      <c r="D31" s="121"/>
      <c r="E31" s="122"/>
      <c r="F31" s="123"/>
      <c r="G31" s="124">
        <f>G32</f>
        <v>1305.8</v>
      </c>
      <c r="H31" s="124"/>
      <c r="I31" s="124">
        <f>I32</f>
        <v>1375.7</v>
      </c>
      <c r="J31" s="124"/>
      <c r="K31" s="124">
        <f>K32</f>
        <v>1483.9</v>
      </c>
      <c r="L31" s="125">
        <f>L32</f>
        <v>1497.2</v>
      </c>
    </row>
    <row r="32" spans="1:12" s="3" customFormat="1" ht="19.5" customHeight="1" x14ac:dyDescent="0.3">
      <c r="A32" s="126" t="s">
        <v>57</v>
      </c>
      <c r="B32" s="127">
        <v>924</v>
      </c>
      <c r="C32" s="128" t="s">
        <v>56</v>
      </c>
      <c r="D32" s="129" t="s">
        <v>58</v>
      </c>
      <c r="E32" s="130"/>
      <c r="F32" s="55">
        <v>100</v>
      </c>
      <c r="G32" s="56">
        <v>1305.8</v>
      </c>
      <c r="H32" s="56"/>
      <c r="I32" s="56">
        <v>1375.7</v>
      </c>
      <c r="J32" s="56"/>
      <c r="K32" s="56">
        <v>1483.9</v>
      </c>
      <c r="L32" s="59">
        <v>1497.2</v>
      </c>
    </row>
    <row r="33" spans="1:16" s="134" customFormat="1" ht="46.5" customHeight="1" x14ac:dyDescent="0.3">
      <c r="A33" s="131" t="s">
        <v>59</v>
      </c>
      <c r="B33" s="132">
        <v>924</v>
      </c>
      <c r="C33" s="120" t="s">
        <v>60</v>
      </c>
      <c r="D33" s="121"/>
      <c r="E33" s="122"/>
      <c r="F33" s="133"/>
      <c r="G33" s="51">
        <f t="shared" ref="G33:L33" si="0">G34+G35+G36+G40</f>
        <v>4705.3999999999996</v>
      </c>
      <c r="H33" s="51">
        <f t="shared" si="0"/>
        <v>0</v>
      </c>
      <c r="I33" s="51">
        <f t="shared" si="0"/>
        <v>4804.8999999999996</v>
      </c>
      <c r="J33" s="51">
        <f t="shared" si="0"/>
        <v>0</v>
      </c>
      <c r="K33" s="51">
        <f t="shared" si="0"/>
        <v>4944</v>
      </c>
      <c r="L33" s="51">
        <f t="shared" si="0"/>
        <v>5019.8</v>
      </c>
    </row>
    <row r="34" spans="1:16" s="3" customFormat="1" ht="31.5" customHeight="1" x14ac:dyDescent="0.3">
      <c r="A34" s="135" t="s">
        <v>61</v>
      </c>
      <c r="B34" s="127">
        <v>924</v>
      </c>
      <c r="C34" s="128" t="s">
        <v>60</v>
      </c>
      <c r="D34" s="129" t="s">
        <v>62</v>
      </c>
      <c r="E34" s="130"/>
      <c r="F34" s="136">
        <v>100</v>
      </c>
      <c r="G34" s="56">
        <v>2236</v>
      </c>
      <c r="H34" s="56"/>
      <c r="I34" s="56">
        <v>2323.3000000000002</v>
      </c>
      <c r="J34" s="56"/>
      <c r="K34" s="56">
        <v>2392</v>
      </c>
      <c r="L34" s="59">
        <v>2515</v>
      </c>
    </row>
    <row r="35" spans="1:16" s="3" customFormat="1" ht="31.5" customHeight="1" x14ac:dyDescent="0.3">
      <c r="A35" s="135" t="s">
        <v>63</v>
      </c>
      <c r="B35" s="127">
        <v>924</v>
      </c>
      <c r="C35" s="128" t="s">
        <v>60</v>
      </c>
      <c r="D35" s="129" t="s">
        <v>64</v>
      </c>
      <c r="E35" s="130"/>
      <c r="F35" s="136">
        <v>100</v>
      </c>
      <c r="G35" s="56">
        <v>264.3</v>
      </c>
      <c r="H35" s="56"/>
      <c r="I35" s="56">
        <v>263.7</v>
      </c>
      <c r="J35" s="56"/>
      <c r="K35" s="56">
        <v>283</v>
      </c>
      <c r="L35" s="59">
        <v>285.5</v>
      </c>
    </row>
    <row r="36" spans="1:16" s="3" customFormat="1" ht="31.5" customHeight="1" x14ac:dyDescent="0.3">
      <c r="A36" s="137" t="s">
        <v>65</v>
      </c>
      <c r="B36" s="127">
        <v>924</v>
      </c>
      <c r="C36" s="128" t="s">
        <v>60</v>
      </c>
      <c r="D36" s="129" t="s">
        <v>66</v>
      </c>
      <c r="E36" s="49"/>
      <c r="F36" s="136"/>
      <c r="G36" s="56">
        <f>G37+G38+G39</f>
        <v>2109.1</v>
      </c>
      <c r="H36" s="56"/>
      <c r="I36" s="56">
        <f>I37+I38+I39</f>
        <v>2121.9</v>
      </c>
      <c r="J36" s="56"/>
      <c r="K36" s="56">
        <f>K37+K38+K39</f>
        <v>2173</v>
      </c>
      <c r="L36" s="59">
        <f>L37+L38+L39</f>
        <v>2123.3000000000002</v>
      </c>
    </row>
    <row r="37" spans="1:16" s="3" customFormat="1" ht="31.5" customHeight="1" x14ac:dyDescent="0.3">
      <c r="A37" s="76" t="s">
        <v>67</v>
      </c>
      <c r="B37" s="127">
        <v>924</v>
      </c>
      <c r="C37" s="128" t="s">
        <v>60</v>
      </c>
      <c r="D37" s="129" t="s">
        <v>66</v>
      </c>
      <c r="E37" s="49"/>
      <c r="F37" s="136">
        <v>100</v>
      </c>
      <c r="G37" s="56">
        <v>1451.3</v>
      </c>
      <c r="H37" s="56"/>
      <c r="I37" s="56">
        <v>1548.9</v>
      </c>
      <c r="J37" s="56"/>
      <c r="K37" s="56">
        <v>1612</v>
      </c>
      <c r="L37" s="59">
        <v>1612.3</v>
      </c>
    </row>
    <row r="38" spans="1:16" s="3" customFormat="1" ht="31.5" customHeight="1" x14ac:dyDescent="0.3">
      <c r="A38" s="76" t="s">
        <v>68</v>
      </c>
      <c r="B38" s="127">
        <v>924</v>
      </c>
      <c r="C38" s="128" t="s">
        <v>60</v>
      </c>
      <c r="D38" s="129" t="s">
        <v>66</v>
      </c>
      <c r="E38" s="49"/>
      <c r="F38" s="136">
        <v>200</v>
      </c>
      <c r="G38" s="56">
        <v>656.8</v>
      </c>
      <c r="H38" s="56"/>
      <c r="I38" s="56">
        <v>572</v>
      </c>
      <c r="J38" s="56"/>
      <c r="K38" s="56">
        <v>560</v>
      </c>
      <c r="L38" s="59">
        <v>510</v>
      </c>
    </row>
    <row r="39" spans="1:16" ht="26.25" customHeight="1" x14ac:dyDescent="0.3">
      <c r="A39" s="138" t="s">
        <v>69</v>
      </c>
      <c r="B39" s="127">
        <v>924</v>
      </c>
      <c r="C39" s="128" t="s">
        <v>60</v>
      </c>
      <c r="D39" s="129" t="s">
        <v>66</v>
      </c>
      <c r="E39" s="49"/>
      <c r="F39" s="136">
        <v>800</v>
      </c>
      <c r="G39" s="56">
        <v>1</v>
      </c>
      <c r="H39" s="56"/>
      <c r="I39" s="56">
        <v>1</v>
      </c>
      <c r="J39" s="56"/>
      <c r="K39" s="56">
        <v>1</v>
      </c>
      <c r="L39" s="59">
        <v>1</v>
      </c>
    </row>
    <row r="40" spans="1:16" ht="30" customHeight="1" x14ac:dyDescent="0.3">
      <c r="A40" s="139" t="s">
        <v>70</v>
      </c>
      <c r="B40" s="140">
        <v>924</v>
      </c>
      <c r="C40" s="128" t="s">
        <v>60</v>
      </c>
      <c r="D40" s="129" t="s">
        <v>71</v>
      </c>
      <c r="E40" s="49"/>
      <c r="F40" s="136">
        <v>800</v>
      </c>
      <c r="G40" s="56">
        <v>96</v>
      </c>
      <c r="H40" s="56"/>
      <c r="I40" s="56">
        <v>96</v>
      </c>
      <c r="J40" s="56"/>
      <c r="K40" s="56">
        <v>96</v>
      </c>
      <c r="L40" s="59">
        <v>96</v>
      </c>
    </row>
    <row r="41" spans="1:16" s="149" customFormat="1" ht="36" customHeight="1" x14ac:dyDescent="0.3">
      <c r="A41" s="141" t="s">
        <v>72</v>
      </c>
      <c r="B41" s="142">
        <v>969</v>
      </c>
      <c r="C41" s="143" t="s">
        <v>73</v>
      </c>
      <c r="D41" s="144"/>
      <c r="E41" s="145"/>
      <c r="F41" s="146"/>
      <c r="G41" s="147">
        <f>G42+G62+G64+G69+G81+G89+G100+G108+G111</f>
        <v>100194.2</v>
      </c>
      <c r="H41" s="147"/>
      <c r="I41" s="147">
        <f>I42+I62+I64+I69+I81+I89+I100+I108+I111</f>
        <v>154374.70000000001</v>
      </c>
      <c r="J41" s="147"/>
      <c r="K41" s="147">
        <f>K42+K54+K62+K64+K69+K81+K89+K100+K108+K111</f>
        <v>162368.59999999998</v>
      </c>
      <c r="L41" s="148">
        <f>L42+L62+L64+L69+L81+L89+L100+L108+L111</f>
        <v>165801.40000000002</v>
      </c>
    </row>
    <row r="42" spans="1:16" s="153" customFormat="1" ht="19.5" customHeight="1" x14ac:dyDescent="0.3">
      <c r="A42" s="110" t="s">
        <v>53</v>
      </c>
      <c r="B42" s="150">
        <v>969</v>
      </c>
      <c r="C42" s="112" t="s">
        <v>54</v>
      </c>
      <c r="D42" s="151"/>
      <c r="E42" s="152"/>
      <c r="F42" s="115"/>
      <c r="G42" s="116">
        <f>G44+G45+G49+G52+G53</f>
        <v>27479</v>
      </c>
      <c r="H42" s="116"/>
      <c r="I42" s="116">
        <f>I44+I45+I49+I52+I53</f>
        <v>31465.699999999997</v>
      </c>
      <c r="J42" s="116"/>
      <c r="K42" s="116">
        <f>K44+K45+K49+K52+K53</f>
        <v>32125.1</v>
      </c>
      <c r="L42" s="117">
        <f>L44+L45+L49+L52+L53</f>
        <v>32581.4</v>
      </c>
    </row>
    <row r="43" spans="1:16" s="3" customFormat="1" ht="63.75" customHeight="1" x14ac:dyDescent="0.3">
      <c r="A43" s="131" t="s">
        <v>74</v>
      </c>
      <c r="B43" s="154">
        <v>969</v>
      </c>
      <c r="C43" s="120" t="s">
        <v>75</v>
      </c>
      <c r="D43" s="155"/>
      <c r="E43" s="156"/>
      <c r="F43" s="157"/>
      <c r="G43" s="51">
        <f>G44+G45+G49</f>
        <v>26829</v>
      </c>
      <c r="H43" s="51"/>
      <c r="I43" s="51">
        <f>I44+I45+I49</f>
        <v>31075.899999999998</v>
      </c>
      <c r="J43" s="51"/>
      <c r="K43" s="51">
        <f>K44+K45+K49</f>
        <v>31712</v>
      </c>
      <c r="L43" s="51">
        <f>L44+L45+L49</f>
        <v>32153</v>
      </c>
    </row>
    <row r="44" spans="1:16" s="3" customFormat="1" ht="33.75" customHeight="1" x14ac:dyDescent="0.25">
      <c r="A44" s="135" t="s">
        <v>76</v>
      </c>
      <c r="B44" s="158">
        <v>969</v>
      </c>
      <c r="C44" s="159" t="s">
        <v>75</v>
      </c>
      <c r="D44" s="160" t="s">
        <v>77</v>
      </c>
      <c r="E44" s="161"/>
      <c r="F44" s="162">
        <v>100</v>
      </c>
      <c r="G44" s="80">
        <v>1326.8</v>
      </c>
      <c r="H44" s="80"/>
      <c r="I44" s="80">
        <v>1375.7</v>
      </c>
      <c r="J44" s="80"/>
      <c r="K44" s="80">
        <v>1375.8</v>
      </c>
      <c r="L44" s="81">
        <v>1427.9</v>
      </c>
      <c r="N44" s="163"/>
      <c r="O44" s="163"/>
      <c r="P44" s="163"/>
    </row>
    <row r="45" spans="1:16" s="3" customFormat="1" ht="42.75" customHeight="1" x14ac:dyDescent="0.25">
      <c r="A45" s="135" t="s">
        <v>78</v>
      </c>
      <c r="B45" s="158">
        <v>969</v>
      </c>
      <c r="C45" s="159" t="s">
        <v>75</v>
      </c>
      <c r="D45" s="160" t="s">
        <v>79</v>
      </c>
      <c r="E45" s="161"/>
      <c r="F45" s="164"/>
      <c r="G45" s="165">
        <f>G46+G47+G48</f>
        <v>21060.799999999999</v>
      </c>
      <c r="H45" s="165"/>
      <c r="I45" s="165">
        <f>I46+I47+I48</f>
        <v>25087.399999999998</v>
      </c>
      <c r="J45" s="165"/>
      <c r="K45" s="165">
        <f>K46+K47+K48</f>
        <v>25535</v>
      </c>
      <c r="L45" s="166">
        <f>L46+L47+L48</f>
        <v>25732</v>
      </c>
    </row>
    <row r="46" spans="1:16" s="3" customFormat="1" ht="59.25" customHeight="1" x14ac:dyDescent="0.25">
      <c r="A46" s="135" t="s">
        <v>67</v>
      </c>
      <c r="B46" s="158">
        <v>969</v>
      </c>
      <c r="C46" s="159" t="s">
        <v>75</v>
      </c>
      <c r="D46" s="160" t="s">
        <v>79</v>
      </c>
      <c r="E46" s="161"/>
      <c r="F46" s="167">
        <v>100</v>
      </c>
      <c r="G46" s="80">
        <v>18530</v>
      </c>
      <c r="H46" s="80"/>
      <c r="I46" s="80">
        <v>20516.599999999999</v>
      </c>
      <c r="J46" s="80"/>
      <c r="K46" s="80">
        <v>22070</v>
      </c>
      <c r="L46" s="81">
        <v>22267</v>
      </c>
    </row>
    <row r="47" spans="1:16" s="3" customFormat="1" ht="25.5" customHeight="1" x14ac:dyDescent="0.3">
      <c r="A47" s="135" t="s">
        <v>68</v>
      </c>
      <c r="B47" s="168">
        <v>969</v>
      </c>
      <c r="C47" s="128" t="s">
        <v>75</v>
      </c>
      <c r="D47" s="129" t="s">
        <v>79</v>
      </c>
      <c r="E47" s="49"/>
      <c r="F47" s="50">
        <v>200</v>
      </c>
      <c r="G47" s="56">
        <v>2507.6</v>
      </c>
      <c r="H47" s="56"/>
      <c r="I47" s="56">
        <v>4556.6000000000004</v>
      </c>
      <c r="J47" s="56"/>
      <c r="K47" s="56">
        <v>3450</v>
      </c>
      <c r="L47" s="59">
        <v>3450</v>
      </c>
    </row>
    <row r="48" spans="1:16" s="3" customFormat="1" ht="19.5" customHeight="1" x14ac:dyDescent="0.3">
      <c r="A48" s="135" t="s">
        <v>69</v>
      </c>
      <c r="B48" s="168">
        <v>969</v>
      </c>
      <c r="C48" s="128" t="s">
        <v>75</v>
      </c>
      <c r="D48" s="129" t="s">
        <v>79</v>
      </c>
      <c r="E48" s="49"/>
      <c r="F48" s="50">
        <v>800</v>
      </c>
      <c r="G48" s="56">
        <v>23.2</v>
      </c>
      <c r="H48" s="56"/>
      <c r="I48" s="56">
        <v>14.2</v>
      </c>
      <c r="J48" s="56"/>
      <c r="K48" s="56">
        <v>15</v>
      </c>
      <c r="L48" s="59">
        <v>15</v>
      </c>
    </row>
    <row r="49" spans="1:12" s="3" customFormat="1" ht="58.5" customHeight="1" x14ac:dyDescent="0.3">
      <c r="A49" s="135" t="s">
        <v>80</v>
      </c>
      <c r="B49" s="168">
        <v>969</v>
      </c>
      <c r="C49" s="128" t="s">
        <v>75</v>
      </c>
      <c r="D49" s="160" t="s">
        <v>81</v>
      </c>
      <c r="E49" s="161"/>
      <c r="F49" s="169"/>
      <c r="G49" s="165">
        <f>G50+G51</f>
        <v>4441.3999999999996</v>
      </c>
      <c r="H49" s="165"/>
      <c r="I49" s="165">
        <f>I50+I51</f>
        <v>4612.8</v>
      </c>
      <c r="J49" s="165"/>
      <c r="K49" s="165">
        <f>K50+K51</f>
        <v>4801.2</v>
      </c>
      <c r="L49" s="166">
        <f>L50+L51</f>
        <v>4993.1000000000004</v>
      </c>
    </row>
    <row r="50" spans="1:12" s="3" customFormat="1" ht="58.5" customHeight="1" x14ac:dyDescent="0.3">
      <c r="A50" s="135" t="s">
        <v>67</v>
      </c>
      <c r="B50" s="168">
        <v>969</v>
      </c>
      <c r="C50" s="128" t="s">
        <v>75</v>
      </c>
      <c r="D50" s="160" t="s">
        <v>81</v>
      </c>
      <c r="E50" s="161"/>
      <c r="F50" s="167">
        <v>100</v>
      </c>
      <c r="G50" s="80">
        <v>4099.3999999999996</v>
      </c>
      <c r="H50" s="80"/>
      <c r="I50" s="80">
        <v>4259.3</v>
      </c>
      <c r="J50" s="80"/>
      <c r="K50" s="80">
        <v>4433.7</v>
      </c>
      <c r="L50" s="81">
        <v>4611.1000000000004</v>
      </c>
    </row>
    <row r="51" spans="1:12" s="3" customFormat="1" ht="28.5" customHeight="1" x14ac:dyDescent="0.3">
      <c r="A51" s="135" t="s">
        <v>68</v>
      </c>
      <c r="B51" s="168">
        <v>969</v>
      </c>
      <c r="C51" s="128" t="s">
        <v>75</v>
      </c>
      <c r="D51" s="160" t="s">
        <v>81</v>
      </c>
      <c r="E51" s="161"/>
      <c r="F51" s="167">
        <v>200</v>
      </c>
      <c r="G51" s="80">
        <v>342</v>
      </c>
      <c r="H51" s="80"/>
      <c r="I51" s="80">
        <v>353.5</v>
      </c>
      <c r="J51" s="80"/>
      <c r="K51" s="80">
        <v>367.5</v>
      </c>
      <c r="L51" s="81">
        <v>382</v>
      </c>
    </row>
    <row r="52" spans="1:12" s="5" customFormat="1" ht="19.5" customHeight="1" x14ac:dyDescent="0.3">
      <c r="A52" s="170" t="s">
        <v>82</v>
      </c>
      <c r="B52" s="171">
        <v>969</v>
      </c>
      <c r="C52" s="128" t="s">
        <v>83</v>
      </c>
      <c r="D52" s="160" t="s">
        <v>84</v>
      </c>
      <c r="E52" s="172"/>
      <c r="F52" s="169">
        <v>800</v>
      </c>
      <c r="G52" s="165">
        <v>0</v>
      </c>
      <c r="H52" s="165"/>
      <c r="I52" s="165">
        <v>10</v>
      </c>
      <c r="J52" s="165"/>
      <c r="K52" s="165">
        <v>15</v>
      </c>
      <c r="L52" s="166">
        <v>15</v>
      </c>
    </row>
    <row r="53" spans="1:12" s="176" customFormat="1" ht="17.25" customHeight="1" x14ac:dyDescent="0.3">
      <c r="A53" s="173" t="s">
        <v>85</v>
      </c>
      <c r="B53" s="174">
        <v>969</v>
      </c>
      <c r="C53" s="128" t="s">
        <v>86</v>
      </c>
      <c r="D53" s="175"/>
      <c r="E53" s="161"/>
      <c r="F53" s="167"/>
      <c r="G53" s="165">
        <f>SUM(G54:G61)</f>
        <v>649.99999999999977</v>
      </c>
      <c r="H53" s="165"/>
      <c r="I53" s="165">
        <f>SUM(I54:I61)</f>
        <v>379.8</v>
      </c>
      <c r="J53" s="165"/>
      <c r="K53" s="165">
        <f>SUM(K54:K61)</f>
        <v>398.1</v>
      </c>
      <c r="L53" s="166">
        <f>SUM(L54:L61)</f>
        <v>413.4</v>
      </c>
    </row>
    <row r="54" spans="1:12" s="3" customFormat="1" ht="31.5" customHeight="1" x14ac:dyDescent="0.3">
      <c r="A54" s="177" t="s">
        <v>87</v>
      </c>
      <c r="B54" s="178">
        <v>969</v>
      </c>
      <c r="C54" s="179">
        <v>113</v>
      </c>
      <c r="D54" s="160" t="s">
        <v>88</v>
      </c>
      <c r="E54" s="172"/>
      <c r="F54" s="167">
        <v>200</v>
      </c>
      <c r="G54" s="80">
        <v>165.8</v>
      </c>
      <c r="H54" s="80"/>
      <c r="I54" s="80">
        <v>100</v>
      </c>
      <c r="J54" s="80"/>
      <c r="K54" s="80">
        <v>100</v>
      </c>
      <c r="L54" s="81">
        <v>100</v>
      </c>
    </row>
    <row r="55" spans="1:12" s="3" customFormat="1" ht="27.75" customHeight="1" x14ac:dyDescent="0.3">
      <c r="A55" s="135" t="s">
        <v>89</v>
      </c>
      <c r="B55" s="178">
        <v>969</v>
      </c>
      <c r="C55" s="179">
        <v>113</v>
      </c>
      <c r="D55" s="160" t="s">
        <v>90</v>
      </c>
      <c r="E55" s="172"/>
      <c r="F55" s="167">
        <v>200</v>
      </c>
      <c r="G55" s="80">
        <v>450</v>
      </c>
      <c r="H55" s="80"/>
      <c r="I55" s="80">
        <v>230</v>
      </c>
      <c r="J55" s="80"/>
      <c r="K55" s="80">
        <v>235</v>
      </c>
      <c r="L55" s="81">
        <v>235</v>
      </c>
    </row>
    <row r="56" spans="1:12" s="3" customFormat="1" ht="56.25" customHeight="1" x14ac:dyDescent="0.3">
      <c r="A56" s="135" t="s">
        <v>91</v>
      </c>
      <c r="B56" s="178">
        <v>969</v>
      </c>
      <c r="C56" s="179">
        <v>113</v>
      </c>
      <c r="D56" s="160" t="s">
        <v>92</v>
      </c>
      <c r="E56" s="161"/>
      <c r="F56" s="167">
        <v>200</v>
      </c>
      <c r="G56" s="80">
        <v>7.5</v>
      </c>
      <c r="H56" s="80"/>
      <c r="I56" s="80">
        <v>7.8</v>
      </c>
      <c r="J56" s="80"/>
      <c r="K56" s="80">
        <v>8.1</v>
      </c>
      <c r="L56" s="81">
        <v>8.4</v>
      </c>
    </row>
    <row r="57" spans="1:12" s="3" customFormat="1" ht="42" customHeight="1" x14ac:dyDescent="0.3">
      <c r="A57" s="135" t="s">
        <v>93</v>
      </c>
      <c r="B57" s="178">
        <v>969</v>
      </c>
      <c r="C57" s="179">
        <v>113</v>
      </c>
      <c r="D57" s="160" t="s">
        <v>94</v>
      </c>
      <c r="E57" s="172"/>
      <c r="F57" s="167">
        <v>200</v>
      </c>
      <c r="G57" s="80">
        <v>4.8</v>
      </c>
      <c r="H57" s="80"/>
      <c r="I57" s="80">
        <v>10</v>
      </c>
      <c r="J57" s="80"/>
      <c r="K57" s="80">
        <v>10</v>
      </c>
      <c r="L57" s="81">
        <v>10</v>
      </c>
    </row>
    <row r="58" spans="1:12" s="3" customFormat="1" ht="27.75" customHeight="1" x14ac:dyDescent="0.3">
      <c r="A58" s="135" t="s">
        <v>95</v>
      </c>
      <c r="B58" s="178">
        <v>969</v>
      </c>
      <c r="C58" s="179">
        <v>113</v>
      </c>
      <c r="D58" s="160" t="s">
        <v>96</v>
      </c>
      <c r="E58" s="172"/>
      <c r="F58" s="167">
        <v>200</v>
      </c>
      <c r="G58" s="80">
        <v>4.8</v>
      </c>
      <c r="H58" s="80"/>
      <c r="I58" s="80">
        <v>8</v>
      </c>
      <c r="J58" s="80"/>
      <c r="K58" s="80">
        <v>10</v>
      </c>
      <c r="L58" s="81">
        <v>15</v>
      </c>
    </row>
    <row r="59" spans="1:12" s="3" customFormat="1" ht="61.5" customHeight="1" x14ac:dyDescent="0.3">
      <c r="A59" s="135" t="s">
        <v>97</v>
      </c>
      <c r="B59" s="178">
        <v>969</v>
      </c>
      <c r="C59" s="179">
        <v>113</v>
      </c>
      <c r="D59" s="160" t="s">
        <v>98</v>
      </c>
      <c r="E59" s="172"/>
      <c r="F59" s="167">
        <v>200</v>
      </c>
      <c r="G59" s="80">
        <v>7.5</v>
      </c>
      <c r="H59" s="80"/>
      <c r="I59" s="80">
        <v>8</v>
      </c>
      <c r="J59" s="80"/>
      <c r="K59" s="80">
        <v>10</v>
      </c>
      <c r="L59" s="81">
        <v>15</v>
      </c>
    </row>
    <row r="60" spans="1:12" s="3" customFormat="1" ht="64.5" customHeight="1" x14ac:dyDescent="0.3">
      <c r="A60" s="135" t="s">
        <v>99</v>
      </c>
      <c r="B60" s="178">
        <v>969</v>
      </c>
      <c r="C60" s="179">
        <v>113</v>
      </c>
      <c r="D60" s="160" t="s">
        <v>100</v>
      </c>
      <c r="E60" s="172"/>
      <c r="F60" s="167">
        <v>200</v>
      </c>
      <c r="G60" s="80">
        <v>4.8</v>
      </c>
      <c r="H60" s="80"/>
      <c r="I60" s="80">
        <v>8</v>
      </c>
      <c r="J60" s="80"/>
      <c r="K60" s="80">
        <v>10</v>
      </c>
      <c r="L60" s="81">
        <v>15</v>
      </c>
    </row>
    <row r="61" spans="1:12" s="3" customFormat="1" ht="108.75" customHeight="1" x14ac:dyDescent="0.3">
      <c r="A61" s="135" t="s">
        <v>101</v>
      </c>
      <c r="B61" s="178">
        <v>969</v>
      </c>
      <c r="C61" s="179">
        <v>113</v>
      </c>
      <c r="D61" s="160" t="s">
        <v>102</v>
      </c>
      <c r="E61" s="172"/>
      <c r="F61" s="167">
        <v>200</v>
      </c>
      <c r="G61" s="80">
        <v>4.8</v>
      </c>
      <c r="H61" s="80"/>
      <c r="I61" s="80">
        <v>8</v>
      </c>
      <c r="J61" s="80"/>
      <c r="K61" s="80">
        <v>15</v>
      </c>
      <c r="L61" s="81">
        <v>15</v>
      </c>
    </row>
    <row r="62" spans="1:12" s="3" customFormat="1" ht="31.5" customHeight="1" x14ac:dyDescent="0.3">
      <c r="A62" s="180" t="s">
        <v>103</v>
      </c>
      <c r="B62" s="178">
        <v>969</v>
      </c>
      <c r="C62" s="181">
        <v>300</v>
      </c>
      <c r="D62" s="182"/>
      <c r="E62" s="64"/>
      <c r="F62" s="50"/>
      <c r="G62" s="51">
        <f>G63</f>
        <v>17.7</v>
      </c>
      <c r="H62" s="51">
        <f>H63</f>
        <v>0</v>
      </c>
      <c r="I62" s="51">
        <f>I63</f>
        <v>26.6</v>
      </c>
      <c r="J62" s="51"/>
      <c r="K62" s="51">
        <f>K63</f>
        <v>71</v>
      </c>
      <c r="L62" s="52">
        <f>L63</f>
        <v>71</v>
      </c>
    </row>
    <row r="63" spans="1:12" s="176" customFormat="1" ht="30" customHeight="1" x14ac:dyDescent="0.3">
      <c r="A63" s="170" t="s">
        <v>104</v>
      </c>
      <c r="B63" s="174">
        <v>969</v>
      </c>
      <c r="C63" s="179">
        <v>310</v>
      </c>
      <c r="D63" s="129" t="s">
        <v>105</v>
      </c>
      <c r="E63" s="130"/>
      <c r="F63" s="50">
        <v>200</v>
      </c>
      <c r="G63" s="183">
        <v>17.7</v>
      </c>
      <c r="H63" s="183"/>
      <c r="I63" s="183">
        <v>26.6</v>
      </c>
      <c r="J63" s="183"/>
      <c r="K63" s="183">
        <v>71</v>
      </c>
      <c r="L63" s="184">
        <v>71</v>
      </c>
    </row>
    <row r="64" spans="1:12" s="45" customFormat="1" ht="19.5" customHeight="1" x14ac:dyDescent="0.3">
      <c r="A64" s="185" t="s">
        <v>106</v>
      </c>
      <c r="B64" s="186">
        <v>969</v>
      </c>
      <c r="C64" s="187">
        <v>400</v>
      </c>
      <c r="D64" s="188"/>
      <c r="E64" s="189"/>
      <c r="F64" s="189"/>
      <c r="G64" s="124">
        <f>G65+G67</f>
        <v>4.8</v>
      </c>
      <c r="H64" s="124"/>
      <c r="I64" s="124">
        <f>I65+I67</f>
        <v>597</v>
      </c>
      <c r="J64" s="124"/>
      <c r="K64" s="124">
        <f>K65+K67</f>
        <v>652.4</v>
      </c>
      <c r="L64" s="125">
        <f>L65+L67</f>
        <v>690.8</v>
      </c>
    </row>
    <row r="65" spans="1:12" s="5" customFormat="1" ht="17.25" customHeight="1" x14ac:dyDescent="0.25">
      <c r="A65" s="190" t="s">
        <v>107</v>
      </c>
      <c r="B65" s="191">
        <v>969</v>
      </c>
      <c r="C65" s="192">
        <v>401</v>
      </c>
      <c r="D65" s="193"/>
      <c r="E65" s="194"/>
      <c r="F65" s="195"/>
      <c r="G65" s="56">
        <f>G66</f>
        <v>0</v>
      </c>
      <c r="H65" s="56"/>
      <c r="I65" s="56">
        <f>I66</f>
        <v>589</v>
      </c>
      <c r="J65" s="56"/>
      <c r="K65" s="56">
        <f>K66</f>
        <v>647.4</v>
      </c>
      <c r="L65" s="59">
        <v>685.8</v>
      </c>
    </row>
    <row r="66" spans="1:12" s="176" customFormat="1" ht="57" customHeight="1" x14ac:dyDescent="0.3">
      <c r="A66" s="135" t="s">
        <v>108</v>
      </c>
      <c r="B66" s="174">
        <v>969</v>
      </c>
      <c r="C66" s="179">
        <v>401</v>
      </c>
      <c r="D66" s="160" t="s">
        <v>109</v>
      </c>
      <c r="E66" s="172"/>
      <c r="F66" s="167">
        <v>600</v>
      </c>
      <c r="G66" s="196">
        <v>0</v>
      </c>
      <c r="H66" s="196"/>
      <c r="I66" s="196">
        <v>589</v>
      </c>
      <c r="J66" s="196"/>
      <c r="K66" s="196">
        <v>647.4</v>
      </c>
      <c r="L66" s="197">
        <v>685.8</v>
      </c>
    </row>
    <row r="67" spans="1:12" s="5" customFormat="1" ht="17.25" customHeight="1" x14ac:dyDescent="0.3">
      <c r="A67" s="190" t="s">
        <v>110</v>
      </c>
      <c r="B67" s="191">
        <v>969</v>
      </c>
      <c r="C67" s="192">
        <v>412</v>
      </c>
      <c r="D67" s="198"/>
      <c r="E67" s="199"/>
      <c r="F67" s="195"/>
      <c r="G67" s="62">
        <f>G68</f>
        <v>4.8</v>
      </c>
      <c r="H67" s="62"/>
      <c r="I67" s="62">
        <f>I68</f>
        <v>8</v>
      </c>
      <c r="J67" s="62"/>
      <c r="K67" s="62">
        <f>K68</f>
        <v>5</v>
      </c>
      <c r="L67" s="63">
        <f>L68</f>
        <v>5</v>
      </c>
    </row>
    <row r="68" spans="1:12" s="176" customFormat="1" ht="33" customHeight="1" x14ac:dyDescent="0.3">
      <c r="A68" s="135" t="s">
        <v>111</v>
      </c>
      <c r="B68" s="200">
        <v>969</v>
      </c>
      <c r="C68" s="179">
        <v>412</v>
      </c>
      <c r="D68" s="129" t="s">
        <v>112</v>
      </c>
      <c r="E68" s="130"/>
      <c r="F68" s="50">
        <v>200</v>
      </c>
      <c r="G68" s="183">
        <v>4.8</v>
      </c>
      <c r="H68" s="183"/>
      <c r="I68" s="183">
        <v>8</v>
      </c>
      <c r="J68" s="183"/>
      <c r="K68" s="183">
        <v>5</v>
      </c>
      <c r="L68" s="184">
        <v>5</v>
      </c>
    </row>
    <row r="69" spans="1:12" s="5" customFormat="1" ht="24" customHeight="1" x14ac:dyDescent="0.25">
      <c r="A69" s="201" t="s">
        <v>113</v>
      </c>
      <c r="B69" s="202">
        <v>969</v>
      </c>
      <c r="C69" s="203">
        <v>500</v>
      </c>
      <c r="D69" s="204"/>
      <c r="E69" s="205"/>
      <c r="F69" s="206"/>
      <c r="G69" s="207">
        <f>G70</f>
        <v>48181.000000000007</v>
      </c>
      <c r="H69" s="207"/>
      <c r="I69" s="207">
        <f>I70</f>
        <v>85839.800000000017</v>
      </c>
      <c r="J69" s="207"/>
      <c r="K69" s="207">
        <f>K70</f>
        <v>88976.8</v>
      </c>
      <c r="L69" s="208">
        <f>L70</f>
        <v>90282</v>
      </c>
    </row>
    <row r="70" spans="1:12" s="5" customFormat="1" ht="13.5" customHeight="1" x14ac:dyDescent="0.3">
      <c r="A70" s="209" t="s">
        <v>114</v>
      </c>
      <c r="B70" s="191">
        <v>969</v>
      </c>
      <c r="C70" s="192">
        <v>503</v>
      </c>
      <c r="D70" s="198"/>
      <c r="E70" s="199"/>
      <c r="F70" s="195"/>
      <c r="G70" s="62">
        <f>G71+G72+G74+G75+G76+G77+G78+G79+G80</f>
        <v>48181.000000000007</v>
      </c>
      <c r="H70" s="62"/>
      <c r="I70" s="62">
        <f>I71+I72+I74+I75+I76+I77+I78+I79+I80+I73</f>
        <v>85839.800000000017</v>
      </c>
      <c r="J70" s="62"/>
      <c r="K70" s="62">
        <f>K71+K72+K74+K75+K76+K77+K78+K79+K80</f>
        <v>88976.8</v>
      </c>
      <c r="L70" s="63">
        <f>L71+L72+L74+L75+L76+L77+L78+L79+L80</f>
        <v>90282</v>
      </c>
    </row>
    <row r="71" spans="1:12" s="176" customFormat="1" ht="85.5" customHeight="1" x14ac:dyDescent="0.25">
      <c r="A71" s="210" t="s">
        <v>115</v>
      </c>
      <c r="B71" s="211">
        <v>969</v>
      </c>
      <c r="C71" s="192">
        <v>503</v>
      </c>
      <c r="D71" s="212" t="s">
        <v>116</v>
      </c>
      <c r="E71" s="199"/>
      <c r="F71" s="162">
        <v>200</v>
      </c>
      <c r="G71" s="80">
        <v>27851.5</v>
      </c>
      <c r="H71" s="80"/>
      <c r="I71" s="80">
        <v>45319.8</v>
      </c>
      <c r="J71" s="80"/>
      <c r="K71" s="80">
        <v>48659.5</v>
      </c>
      <c r="L71" s="81">
        <v>47220</v>
      </c>
    </row>
    <row r="72" spans="1:12" s="45" customFormat="1" ht="31.2" x14ac:dyDescent="0.3">
      <c r="A72" s="210" t="s">
        <v>117</v>
      </c>
      <c r="B72" s="213">
        <v>969</v>
      </c>
      <c r="C72" s="192">
        <v>503</v>
      </c>
      <c r="D72" s="212" t="s">
        <v>118</v>
      </c>
      <c r="E72" s="199"/>
      <c r="F72" s="162">
        <v>200</v>
      </c>
      <c r="G72" s="214">
        <v>5187.6000000000004</v>
      </c>
      <c r="H72" s="215"/>
      <c r="I72" s="214">
        <v>4500</v>
      </c>
      <c r="J72" s="214"/>
      <c r="K72" s="214">
        <v>5076.8</v>
      </c>
      <c r="L72" s="216">
        <v>5962</v>
      </c>
    </row>
    <row r="73" spans="1:12" s="45" customFormat="1" ht="63" customHeight="1" x14ac:dyDescent="0.3">
      <c r="A73" s="210" t="s">
        <v>119</v>
      </c>
      <c r="B73" s="213">
        <v>969</v>
      </c>
      <c r="C73" s="192">
        <v>503</v>
      </c>
      <c r="D73" s="212" t="s">
        <v>120</v>
      </c>
      <c r="E73" s="199"/>
      <c r="F73" s="162">
        <v>200</v>
      </c>
      <c r="G73" s="214">
        <v>0</v>
      </c>
      <c r="H73" s="215"/>
      <c r="I73" s="214">
        <v>577.1</v>
      </c>
      <c r="J73" s="214"/>
      <c r="K73" s="214">
        <v>605</v>
      </c>
      <c r="L73" s="216">
        <v>710</v>
      </c>
    </row>
    <row r="74" spans="1:12" s="45" customFormat="1" ht="46.5" customHeight="1" x14ac:dyDescent="0.3">
      <c r="A74" s="76" t="s">
        <v>121</v>
      </c>
      <c r="B74" s="213">
        <v>969</v>
      </c>
      <c r="C74" s="192">
        <v>503</v>
      </c>
      <c r="D74" s="212" t="s">
        <v>122</v>
      </c>
      <c r="E74" s="199"/>
      <c r="F74" s="162">
        <v>200</v>
      </c>
      <c r="G74" s="214">
        <v>0</v>
      </c>
      <c r="H74" s="215"/>
      <c r="I74" s="214">
        <v>0</v>
      </c>
      <c r="J74" s="214"/>
      <c r="K74" s="214">
        <v>0</v>
      </c>
      <c r="L74" s="216">
        <v>0</v>
      </c>
    </row>
    <row r="75" spans="1:12" s="45" customFormat="1" ht="63" customHeight="1" x14ac:dyDescent="0.3">
      <c r="A75" s="76" t="s">
        <v>123</v>
      </c>
      <c r="B75" s="213">
        <v>969</v>
      </c>
      <c r="C75" s="192">
        <v>503</v>
      </c>
      <c r="D75" s="212" t="s">
        <v>124</v>
      </c>
      <c r="E75" s="199"/>
      <c r="F75" s="162">
        <v>200</v>
      </c>
      <c r="G75" s="214">
        <v>5693.4</v>
      </c>
      <c r="H75" s="215"/>
      <c r="I75" s="214">
        <v>6620</v>
      </c>
      <c r="J75" s="214"/>
      <c r="K75" s="214">
        <v>7170</v>
      </c>
      <c r="L75" s="216">
        <v>7480</v>
      </c>
    </row>
    <row r="76" spans="1:12" s="45" customFormat="1" ht="78" customHeight="1" x14ac:dyDescent="0.3">
      <c r="A76" s="76" t="s">
        <v>125</v>
      </c>
      <c r="B76" s="213">
        <v>969</v>
      </c>
      <c r="C76" s="192">
        <v>503</v>
      </c>
      <c r="D76" s="212" t="s">
        <v>126</v>
      </c>
      <c r="E76" s="199"/>
      <c r="F76" s="162">
        <v>200</v>
      </c>
      <c r="G76" s="214">
        <v>559.29999999999995</v>
      </c>
      <c r="H76" s="215"/>
      <c r="I76" s="214">
        <v>450</v>
      </c>
      <c r="J76" s="214"/>
      <c r="K76" s="214">
        <v>600</v>
      </c>
      <c r="L76" s="216">
        <v>600</v>
      </c>
    </row>
    <row r="77" spans="1:12" s="45" customFormat="1" ht="70.5" customHeight="1" x14ac:dyDescent="0.3">
      <c r="A77" s="76" t="s">
        <v>127</v>
      </c>
      <c r="B77" s="213">
        <v>969</v>
      </c>
      <c r="C77" s="192">
        <v>503</v>
      </c>
      <c r="D77" s="212" t="s">
        <v>128</v>
      </c>
      <c r="E77" s="199"/>
      <c r="F77" s="162">
        <v>200</v>
      </c>
      <c r="G77" s="214">
        <v>868.3</v>
      </c>
      <c r="H77" s="215"/>
      <c r="I77" s="214">
        <v>1400</v>
      </c>
      <c r="J77" s="214"/>
      <c r="K77" s="214">
        <v>1700</v>
      </c>
      <c r="L77" s="216">
        <v>1800</v>
      </c>
    </row>
    <row r="78" spans="1:12" s="45" customFormat="1" ht="45.75" customHeight="1" x14ac:dyDescent="0.3">
      <c r="A78" s="76" t="s">
        <v>129</v>
      </c>
      <c r="B78" s="213">
        <v>969</v>
      </c>
      <c r="C78" s="192">
        <v>503</v>
      </c>
      <c r="D78" s="212" t="s">
        <v>130</v>
      </c>
      <c r="E78" s="199"/>
      <c r="F78" s="217">
        <v>200</v>
      </c>
      <c r="G78" s="214">
        <v>7389.9</v>
      </c>
      <c r="H78" s="215"/>
      <c r="I78" s="214">
        <v>26222.9</v>
      </c>
      <c r="J78" s="214"/>
      <c r="K78" s="214">
        <v>24450.5</v>
      </c>
      <c r="L78" s="216">
        <v>25900</v>
      </c>
    </row>
    <row r="79" spans="1:12" s="45" customFormat="1" ht="32.25" customHeight="1" x14ac:dyDescent="0.3">
      <c r="A79" s="76" t="s">
        <v>131</v>
      </c>
      <c r="B79" s="213">
        <v>969</v>
      </c>
      <c r="C79" s="192">
        <v>503</v>
      </c>
      <c r="D79" s="212" t="s">
        <v>132</v>
      </c>
      <c r="E79" s="199"/>
      <c r="F79" s="136">
        <v>200</v>
      </c>
      <c r="G79" s="58">
        <v>0</v>
      </c>
      <c r="H79" s="218"/>
      <c r="I79" s="58">
        <v>150</v>
      </c>
      <c r="J79" s="58"/>
      <c r="K79" s="58">
        <v>600</v>
      </c>
      <c r="L79" s="219">
        <v>600</v>
      </c>
    </row>
    <row r="80" spans="1:12" s="45" customFormat="1" ht="33" customHeight="1" x14ac:dyDescent="0.3">
      <c r="A80" s="76" t="s">
        <v>133</v>
      </c>
      <c r="B80" s="213">
        <v>969</v>
      </c>
      <c r="C80" s="192">
        <v>503</v>
      </c>
      <c r="D80" s="212" t="s">
        <v>134</v>
      </c>
      <c r="E80" s="199"/>
      <c r="F80" s="136">
        <v>200</v>
      </c>
      <c r="G80" s="58">
        <v>631</v>
      </c>
      <c r="H80" s="218"/>
      <c r="I80" s="58">
        <v>600</v>
      </c>
      <c r="J80" s="58"/>
      <c r="K80" s="58">
        <v>720</v>
      </c>
      <c r="L80" s="219">
        <v>720</v>
      </c>
    </row>
    <row r="81" spans="1:12" s="45" customFormat="1" ht="18" customHeight="1" x14ac:dyDescent="0.3">
      <c r="A81" s="220" t="s">
        <v>135</v>
      </c>
      <c r="B81" s="221">
        <v>969</v>
      </c>
      <c r="C81" s="181">
        <v>700</v>
      </c>
      <c r="D81" s="71"/>
      <c r="E81" s="49"/>
      <c r="F81" s="136"/>
      <c r="G81" s="222">
        <f>G82+G83</f>
        <v>20</v>
      </c>
      <c r="H81" s="222"/>
      <c r="I81" s="222">
        <f>I82+I83</f>
        <v>40</v>
      </c>
      <c r="J81" s="222"/>
      <c r="K81" s="222">
        <f>K82+K83</f>
        <v>1310</v>
      </c>
      <c r="L81" s="223">
        <f>L82+L83</f>
        <v>1310</v>
      </c>
    </row>
    <row r="82" spans="1:12" ht="31.2" x14ac:dyDescent="0.3">
      <c r="A82" s="170" t="s">
        <v>136</v>
      </c>
      <c r="B82" s="224">
        <v>969</v>
      </c>
      <c r="C82" s="179">
        <v>705</v>
      </c>
      <c r="D82" s="129" t="s">
        <v>137</v>
      </c>
      <c r="E82" s="130"/>
      <c r="F82" s="50">
        <v>200</v>
      </c>
      <c r="G82" s="58">
        <v>20</v>
      </c>
      <c r="H82" s="58"/>
      <c r="I82" s="58">
        <v>40</v>
      </c>
      <c r="J82" s="58"/>
      <c r="K82" s="58">
        <v>70</v>
      </c>
      <c r="L82" s="219">
        <v>70</v>
      </c>
    </row>
    <row r="83" spans="1:12" s="153" customFormat="1" ht="25.5" customHeight="1" x14ac:dyDescent="0.3">
      <c r="A83" s="225" t="s">
        <v>138</v>
      </c>
      <c r="B83" s="226">
        <v>969</v>
      </c>
      <c r="C83" s="227">
        <v>709</v>
      </c>
      <c r="D83" s="228"/>
      <c r="E83" s="229"/>
      <c r="F83" s="230"/>
      <c r="G83" s="231">
        <f>G84+G85+G86+G88+G87</f>
        <v>0</v>
      </c>
      <c r="H83" s="231"/>
      <c r="I83" s="231">
        <f>I84+I85+I86+I88+I87</f>
        <v>0</v>
      </c>
      <c r="J83" s="231"/>
      <c r="K83" s="231">
        <f>K93+K95+K96+K98+K97</f>
        <v>1240</v>
      </c>
      <c r="L83" s="232">
        <f>L93+L95+L96+L98+L97</f>
        <v>1240</v>
      </c>
    </row>
    <row r="84" spans="1:12" s="3" customFormat="1" ht="31.2" x14ac:dyDescent="0.25">
      <c r="A84" s="135" t="s">
        <v>139</v>
      </c>
      <c r="B84" s="233">
        <v>969</v>
      </c>
      <c r="C84" s="234">
        <v>709</v>
      </c>
      <c r="D84" s="160" t="s">
        <v>140</v>
      </c>
      <c r="E84" s="172"/>
      <c r="F84" s="162">
        <v>200</v>
      </c>
      <c r="G84" s="214">
        <v>0</v>
      </c>
      <c r="H84" s="214"/>
      <c r="I84" s="214">
        <v>0</v>
      </c>
      <c r="J84" s="214"/>
      <c r="K84" s="80">
        <v>0</v>
      </c>
      <c r="L84" s="81">
        <v>0</v>
      </c>
    </row>
    <row r="85" spans="1:12" s="3" customFormat="1" ht="46.8" x14ac:dyDescent="0.25">
      <c r="A85" s="135" t="s">
        <v>93</v>
      </c>
      <c r="B85" s="233">
        <v>969</v>
      </c>
      <c r="C85" s="234">
        <v>709</v>
      </c>
      <c r="D85" s="160" t="s">
        <v>94</v>
      </c>
      <c r="E85" s="172"/>
      <c r="F85" s="162">
        <v>200</v>
      </c>
      <c r="G85" s="214">
        <v>0</v>
      </c>
      <c r="H85" s="214"/>
      <c r="I85" s="214">
        <v>0</v>
      </c>
      <c r="J85" s="214"/>
      <c r="K85" s="80">
        <v>0</v>
      </c>
      <c r="L85" s="81">
        <v>0</v>
      </c>
    </row>
    <row r="86" spans="1:12" s="3" customFormat="1" ht="46.8" x14ac:dyDescent="0.25">
      <c r="A86" s="135" t="s">
        <v>95</v>
      </c>
      <c r="B86" s="233">
        <v>969</v>
      </c>
      <c r="C86" s="234">
        <v>709</v>
      </c>
      <c r="D86" s="160" t="s">
        <v>96</v>
      </c>
      <c r="E86" s="172"/>
      <c r="F86" s="162">
        <v>200</v>
      </c>
      <c r="G86" s="214">
        <v>0</v>
      </c>
      <c r="H86" s="214"/>
      <c r="I86" s="214">
        <v>0</v>
      </c>
      <c r="J86" s="214"/>
      <c r="K86" s="80">
        <v>0</v>
      </c>
      <c r="L86" s="81">
        <v>0</v>
      </c>
    </row>
    <row r="87" spans="1:12" s="3" customFormat="1" ht="62.4" x14ac:dyDescent="0.25">
      <c r="A87" s="135" t="s">
        <v>97</v>
      </c>
      <c r="B87" s="233">
        <v>969</v>
      </c>
      <c r="C87" s="234">
        <v>709</v>
      </c>
      <c r="D87" s="160" t="s">
        <v>98</v>
      </c>
      <c r="E87" s="161"/>
      <c r="F87" s="162">
        <v>200</v>
      </c>
      <c r="G87" s="214">
        <v>0</v>
      </c>
      <c r="H87" s="214"/>
      <c r="I87" s="214">
        <v>0</v>
      </c>
      <c r="J87" s="214"/>
      <c r="K87" s="80">
        <v>0</v>
      </c>
      <c r="L87" s="81">
        <v>0</v>
      </c>
    </row>
    <row r="88" spans="1:12" s="3" customFormat="1" ht="62.25" customHeight="1" x14ac:dyDescent="0.25">
      <c r="A88" s="135" t="s">
        <v>99</v>
      </c>
      <c r="B88" s="233">
        <v>969</v>
      </c>
      <c r="C88" s="234">
        <v>709</v>
      </c>
      <c r="D88" s="160" t="s">
        <v>100</v>
      </c>
      <c r="E88" s="172"/>
      <c r="F88" s="162">
        <v>200</v>
      </c>
      <c r="G88" s="214">
        <v>0</v>
      </c>
      <c r="H88" s="214"/>
      <c r="I88" s="214">
        <v>0</v>
      </c>
      <c r="J88" s="214"/>
      <c r="K88" s="80">
        <v>0</v>
      </c>
      <c r="L88" s="81">
        <v>0</v>
      </c>
    </row>
    <row r="89" spans="1:12" s="68" customFormat="1" ht="21.75" customHeight="1" x14ac:dyDescent="0.3">
      <c r="A89" s="180" t="s">
        <v>141</v>
      </c>
      <c r="B89" s="221">
        <v>969</v>
      </c>
      <c r="C89" s="181">
        <v>800</v>
      </c>
      <c r="D89" s="129"/>
      <c r="E89" s="130"/>
      <c r="F89" s="64"/>
      <c r="G89" s="222">
        <f>G90+G92</f>
        <v>3051.2999999999997</v>
      </c>
      <c r="H89" s="222"/>
      <c r="I89" s="222">
        <f>I90+I92</f>
        <v>11819</v>
      </c>
      <c r="J89" s="222"/>
      <c r="K89" s="222">
        <f>K90+K92</f>
        <v>13590</v>
      </c>
      <c r="L89" s="223">
        <f>L90+L92</f>
        <v>14416</v>
      </c>
    </row>
    <row r="90" spans="1:12" s="5" customFormat="1" ht="15.6" x14ac:dyDescent="0.3">
      <c r="A90" s="170" t="s">
        <v>142</v>
      </c>
      <c r="B90" s="235">
        <v>969</v>
      </c>
      <c r="C90" s="179">
        <v>801</v>
      </c>
      <c r="D90" s="129"/>
      <c r="E90" s="130"/>
      <c r="F90" s="64"/>
      <c r="G90" s="236">
        <f>G91</f>
        <v>2960.1</v>
      </c>
      <c r="H90" s="236"/>
      <c r="I90" s="236">
        <f>I91</f>
        <v>9759</v>
      </c>
      <c r="J90" s="236"/>
      <c r="K90" s="236">
        <f>K91</f>
        <v>10600</v>
      </c>
      <c r="L90" s="237">
        <f>L91</f>
        <v>11226</v>
      </c>
    </row>
    <row r="91" spans="1:12" s="3" customFormat="1" ht="31.2" x14ac:dyDescent="0.3">
      <c r="A91" s="135" t="s">
        <v>143</v>
      </c>
      <c r="B91" s="224">
        <v>969</v>
      </c>
      <c r="C91" s="179">
        <v>801</v>
      </c>
      <c r="D91" s="129" t="s">
        <v>144</v>
      </c>
      <c r="E91" s="49"/>
      <c r="F91" s="136">
        <v>200</v>
      </c>
      <c r="G91" s="58">
        <v>2960.1</v>
      </c>
      <c r="H91" s="58"/>
      <c r="I91" s="58">
        <v>9759</v>
      </c>
      <c r="J91" s="58"/>
      <c r="K91" s="58">
        <v>10600</v>
      </c>
      <c r="L91" s="219">
        <v>11226</v>
      </c>
    </row>
    <row r="92" spans="1:12" s="3" customFormat="1" ht="15.6" x14ac:dyDescent="0.3">
      <c r="A92" s="170" t="s">
        <v>145</v>
      </c>
      <c r="B92" s="235">
        <v>969</v>
      </c>
      <c r="C92" s="179">
        <v>804</v>
      </c>
      <c r="D92" s="129"/>
      <c r="E92" s="130"/>
      <c r="F92" s="64"/>
      <c r="G92" s="236">
        <f>G94+G99</f>
        <v>91.2</v>
      </c>
      <c r="H92" s="236"/>
      <c r="I92" s="236">
        <f>I93+I94+I95+I96+I97+I98+I99</f>
        <v>2060</v>
      </c>
      <c r="J92" s="236"/>
      <c r="K92" s="236">
        <f>SUM(K93:K99)</f>
        <v>2990</v>
      </c>
      <c r="L92" s="236">
        <f>SUM(L93:L99)</f>
        <v>3190</v>
      </c>
    </row>
    <row r="93" spans="1:12" s="3" customFormat="1" ht="31.2" x14ac:dyDescent="0.3">
      <c r="A93" s="135" t="s">
        <v>139</v>
      </c>
      <c r="B93" s="224">
        <v>969</v>
      </c>
      <c r="C93" s="179">
        <v>804</v>
      </c>
      <c r="D93" s="129" t="s">
        <v>140</v>
      </c>
      <c r="E93" s="130"/>
      <c r="F93" s="136">
        <v>200</v>
      </c>
      <c r="G93" s="236">
        <v>160</v>
      </c>
      <c r="H93" s="236"/>
      <c r="I93" s="236">
        <v>350</v>
      </c>
      <c r="J93" s="236"/>
      <c r="K93" s="214">
        <v>300</v>
      </c>
      <c r="L93" s="216">
        <v>300</v>
      </c>
    </row>
    <row r="94" spans="1:12" s="3" customFormat="1" ht="31.2" x14ac:dyDescent="0.3">
      <c r="A94" s="135" t="s">
        <v>146</v>
      </c>
      <c r="B94" s="224">
        <v>969</v>
      </c>
      <c r="C94" s="179">
        <v>804</v>
      </c>
      <c r="D94" s="129" t="s">
        <v>147</v>
      </c>
      <c r="E94" s="49"/>
      <c r="F94" s="136">
        <v>200</v>
      </c>
      <c r="G94" s="58">
        <v>91.2</v>
      </c>
      <c r="H94" s="58"/>
      <c r="I94" s="58">
        <v>1170</v>
      </c>
      <c r="J94" s="58"/>
      <c r="K94" s="58">
        <v>1500</v>
      </c>
      <c r="L94" s="219">
        <v>1700</v>
      </c>
    </row>
    <row r="95" spans="1:12" s="3" customFormat="1" ht="46.8" x14ac:dyDescent="0.3">
      <c r="A95" s="238" t="s">
        <v>93</v>
      </c>
      <c r="B95" s="239">
        <v>969</v>
      </c>
      <c r="C95" s="240">
        <v>804</v>
      </c>
      <c r="D95" s="241" t="s">
        <v>94</v>
      </c>
      <c r="E95" s="242"/>
      <c r="F95" s="136">
        <v>200</v>
      </c>
      <c r="G95" s="58">
        <v>0</v>
      </c>
      <c r="H95" s="58"/>
      <c r="I95" s="58">
        <v>230</v>
      </c>
      <c r="J95" s="58"/>
      <c r="K95" s="214">
        <v>250</v>
      </c>
      <c r="L95" s="216">
        <v>250</v>
      </c>
    </row>
    <row r="96" spans="1:12" s="3" customFormat="1" ht="46.8" x14ac:dyDescent="0.25">
      <c r="A96" s="243" t="s">
        <v>95</v>
      </c>
      <c r="B96" s="239">
        <v>969</v>
      </c>
      <c r="C96" s="240">
        <v>804</v>
      </c>
      <c r="D96" s="244" t="s">
        <v>96</v>
      </c>
      <c r="E96" s="245"/>
      <c r="F96" s="136">
        <v>200</v>
      </c>
      <c r="G96" s="58">
        <v>0</v>
      </c>
      <c r="H96" s="58"/>
      <c r="I96" s="58">
        <v>60</v>
      </c>
      <c r="J96" s="58"/>
      <c r="K96" s="214">
        <v>190</v>
      </c>
      <c r="L96" s="216">
        <v>190</v>
      </c>
    </row>
    <row r="97" spans="1:12" s="3" customFormat="1" ht="62.4" x14ac:dyDescent="0.25">
      <c r="A97" s="135" t="s">
        <v>97</v>
      </c>
      <c r="B97" s="233">
        <v>969</v>
      </c>
      <c r="C97" s="234">
        <v>804</v>
      </c>
      <c r="D97" s="160" t="s">
        <v>98</v>
      </c>
      <c r="E97" s="161"/>
      <c r="F97" s="136">
        <v>200</v>
      </c>
      <c r="G97" s="58">
        <v>0</v>
      </c>
      <c r="H97" s="58"/>
      <c r="I97" s="58">
        <v>60</v>
      </c>
      <c r="J97" s="58"/>
      <c r="K97" s="214">
        <v>250</v>
      </c>
      <c r="L97" s="216">
        <v>250</v>
      </c>
    </row>
    <row r="98" spans="1:12" s="3" customFormat="1" ht="63" customHeight="1" x14ac:dyDescent="0.25">
      <c r="A98" s="135" t="s">
        <v>99</v>
      </c>
      <c r="B98" s="233">
        <v>969</v>
      </c>
      <c r="C98" s="234">
        <v>804</v>
      </c>
      <c r="D98" s="160" t="s">
        <v>100</v>
      </c>
      <c r="E98" s="172"/>
      <c r="F98" s="136">
        <v>200</v>
      </c>
      <c r="G98" s="58">
        <v>0</v>
      </c>
      <c r="H98" s="58"/>
      <c r="I98" s="58">
        <v>90</v>
      </c>
      <c r="J98" s="58"/>
      <c r="K98" s="214">
        <v>250</v>
      </c>
      <c r="L98" s="216">
        <v>250</v>
      </c>
    </row>
    <row r="99" spans="1:12" s="3" customFormat="1" ht="111.75" customHeight="1" x14ac:dyDescent="0.25">
      <c r="A99" s="135" t="s">
        <v>101</v>
      </c>
      <c r="B99" s="233">
        <v>969</v>
      </c>
      <c r="C99" s="234">
        <v>804</v>
      </c>
      <c r="D99" s="160" t="s">
        <v>102</v>
      </c>
      <c r="E99" s="172"/>
      <c r="F99" s="162">
        <v>200</v>
      </c>
      <c r="G99" s="214">
        <v>0</v>
      </c>
      <c r="H99" s="214"/>
      <c r="I99" s="214">
        <v>100</v>
      </c>
      <c r="J99" s="214"/>
      <c r="K99" s="214">
        <v>250</v>
      </c>
      <c r="L99" s="216">
        <v>250</v>
      </c>
    </row>
    <row r="100" spans="1:12" s="68" customFormat="1" ht="18.75" customHeight="1" x14ac:dyDescent="0.3">
      <c r="A100" s="180" t="s">
        <v>148</v>
      </c>
      <c r="B100" s="221">
        <v>969</v>
      </c>
      <c r="C100" s="181">
        <v>1000</v>
      </c>
      <c r="D100" s="129"/>
      <c r="E100" s="130"/>
      <c r="F100" s="64"/>
      <c r="G100" s="222">
        <f>G105+G103+G101</f>
        <v>20809.2</v>
      </c>
      <c r="H100" s="222"/>
      <c r="I100" s="222">
        <f>I105+I103+I101</f>
        <v>23146.600000000002</v>
      </c>
      <c r="J100" s="222"/>
      <c r="K100" s="222">
        <f>K105+K103+K101</f>
        <v>24073.300000000003</v>
      </c>
      <c r="L100" s="223">
        <f>L105+L103+L101</f>
        <v>24980.2</v>
      </c>
    </row>
    <row r="101" spans="1:12" s="118" customFormat="1" ht="18.75" customHeight="1" x14ac:dyDescent="0.3">
      <c r="A101" s="225" t="s">
        <v>149</v>
      </c>
      <c r="B101" s="226">
        <v>969</v>
      </c>
      <c r="C101" s="246">
        <v>1001</v>
      </c>
      <c r="D101" s="113"/>
      <c r="E101" s="114"/>
      <c r="F101" s="230"/>
      <c r="G101" s="231">
        <f>G102</f>
        <v>269.3</v>
      </c>
      <c r="H101" s="231"/>
      <c r="I101" s="231">
        <f>I102</f>
        <v>279.8</v>
      </c>
      <c r="J101" s="231"/>
      <c r="K101" s="231">
        <f>K102</f>
        <v>291.39999999999998</v>
      </c>
      <c r="L101" s="232">
        <f>L102</f>
        <v>293.7</v>
      </c>
    </row>
    <row r="102" spans="1:12" s="68" customFormat="1" ht="57" customHeight="1" x14ac:dyDescent="0.3">
      <c r="A102" s="135" t="s">
        <v>150</v>
      </c>
      <c r="B102" s="233">
        <v>969</v>
      </c>
      <c r="C102" s="159" t="s">
        <v>151</v>
      </c>
      <c r="D102" s="160" t="s">
        <v>152</v>
      </c>
      <c r="E102" s="172"/>
      <c r="F102" s="167">
        <v>300</v>
      </c>
      <c r="G102" s="214">
        <v>269.3</v>
      </c>
      <c r="H102" s="214"/>
      <c r="I102" s="214">
        <v>279.8</v>
      </c>
      <c r="J102" s="214"/>
      <c r="K102" s="214">
        <v>291.39999999999998</v>
      </c>
      <c r="L102" s="216">
        <v>293.7</v>
      </c>
    </row>
    <row r="103" spans="1:12" s="118" customFormat="1" ht="21" customHeight="1" x14ac:dyDescent="0.3">
      <c r="A103" s="247" t="s">
        <v>153</v>
      </c>
      <c r="B103" s="226">
        <v>969</v>
      </c>
      <c r="C103" s="248" t="s">
        <v>154</v>
      </c>
      <c r="D103" s="249"/>
      <c r="E103" s="250"/>
      <c r="F103" s="230"/>
      <c r="G103" s="231">
        <f>G104</f>
        <v>872.5</v>
      </c>
      <c r="H103" s="231"/>
      <c r="I103" s="231">
        <f>I104</f>
        <v>1191.5</v>
      </c>
      <c r="J103" s="231"/>
      <c r="K103" s="231">
        <f>K104</f>
        <v>1240.4000000000001</v>
      </c>
      <c r="L103" s="232">
        <f>L104</f>
        <v>1243</v>
      </c>
    </row>
    <row r="104" spans="1:12" s="68" customFormat="1" ht="62.25" customHeight="1" x14ac:dyDescent="0.3">
      <c r="A104" s="135" t="s">
        <v>155</v>
      </c>
      <c r="B104" s="233">
        <v>969</v>
      </c>
      <c r="C104" s="159" t="s">
        <v>154</v>
      </c>
      <c r="D104" s="160" t="s">
        <v>156</v>
      </c>
      <c r="E104" s="172"/>
      <c r="F104" s="167">
        <v>300</v>
      </c>
      <c r="G104" s="214">
        <v>872.5</v>
      </c>
      <c r="H104" s="214"/>
      <c r="I104" s="214">
        <v>1191.5</v>
      </c>
      <c r="J104" s="214"/>
      <c r="K104" s="214">
        <v>1240.4000000000001</v>
      </c>
      <c r="L104" s="216">
        <v>1243</v>
      </c>
    </row>
    <row r="105" spans="1:12" s="153" customFormat="1" ht="16.8" x14ac:dyDescent="0.3">
      <c r="A105" s="225" t="s">
        <v>157</v>
      </c>
      <c r="B105" s="226">
        <v>969</v>
      </c>
      <c r="C105" s="248">
        <v>1004</v>
      </c>
      <c r="D105" s="113"/>
      <c r="E105" s="114"/>
      <c r="F105" s="230"/>
      <c r="G105" s="231">
        <f>G106+G107</f>
        <v>19667.400000000001</v>
      </c>
      <c r="H105" s="231"/>
      <c r="I105" s="231">
        <f>I106+I107</f>
        <v>21675.300000000003</v>
      </c>
      <c r="J105" s="231"/>
      <c r="K105" s="231">
        <f>K106+K107</f>
        <v>22541.5</v>
      </c>
      <c r="L105" s="232">
        <f>L106+L107</f>
        <v>23443.5</v>
      </c>
    </row>
    <row r="106" spans="1:12" s="3" customFormat="1" ht="62.4" x14ac:dyDescent="0.25">
      <c r="A106" s="135" t="s">
        <v>158</v>
      </c>
      <c r="B106" s="233">
        <v>969</v>
      </c>
      <c r="C106" s="159" t="s">
        <v>159</v>
      </c>
      <c r="D106" s="160" t="s">
        <v>160</v>
      </c>
      <c r="E106" s="161"/>
      <c r="F106" s="162">
        <v>300</v>
      </c>
      <c r="G106" s="214">
        <v>13131.5</v>
      </c>
      <c r="H106" s="214"/>
      <c r="I106" s="214">
        <v>14536.7</v>
      </c>
      <c r="J106" s="214"/>
      <c r="K106" s="214">
        <v>15117.6</v>
      </c>
      <c r="L106" s="216">
        <v>15722.6</v>
      </c>
    </row>
    <row r="107" spans="1:12" s="3" customFormat="1" ht="62.4" x14ac:dyDescent="0.25">
      <c r="A107" s="135" t="s">
        <v>161</v>
      </c>
      <c r="B107" s="233">
        <v>969</v>
      </c>
      <c r="C107" s="159" t="s">
        <v>159</v>
      </c>
      <c r="D107" s="160" t="s">
        <v>162</v>
      </c>
      <c r="E107" s="161"/>
      <c r="F107" s="162">
        <v>300</v>
      </c>
      <c r="G107" s="214">
        <v>6535.9</v>
      </c>
      <c r="H107" s="214"/>
      <c r="I107" s="214">
        <v>7138.6</v>
      </c>
      <c r="J107" s="214"/>
      <c r="K107" s="214">
        <v>7423.9</v>
      </c>
      <c r="L107" s="216">
        <v>7720.9</v>
      </c>
    </row>
    <row r="108" spans="1:12" s="68" customFormat="1" ht="18" customHeight="1" x14ac:dyDescent="0.3">
      <c r="A108" s="180" t="s">
        <v>163</v>
      </c>
      <c r="B108" s="221">
        <v>969</v>
      </c>
      <c r="C108" s="120">
        <v>1100</v>
      </c>
      <c r="D108" s="129"/>
      <c r="E108" s="49"/>
      <c r="F108" s="64"/>
      <c r="G108" s="222">
        <f>G109</f>
        <v>0</v>
      </c>
      <c r="H108" s="222"/>
      <c r="I108" s="222">
        <f t="shared" ref="I108:L109" si="1">I109</f>
        <v>500</v>
      </c>
      <c r="J108" s="222"/>
      <c r="K108" s="222">
        <f t="shared" si="1"/>
        <v>500</v>
      </c>
      <c r="L108" s="223">
        <f t="shared" si="1"/>
        <v>500</v>
      </c>
    </row>
    <row r="109" spans="1:12" s="3" customFormat="1" ht="21" customHeight="1" x14ac:dyDescent="0.3">
      <c r="A109" s="251" t="s">
        <v>164</v>
      </c>
      <c r="B109" s="224">
        <v>969</v>
      </c>
      <c r="C109" s="128">
        <v>1101</v>
      </c>
      <c r="D109" s="252"/>
      <c r="E109" s="253"/>
      <c r="F109" s="254"/>
      <c r="G109" s="56">
        <f>G110</f>
        <v>0</v>
      </c>
      <c r="H109" s="56"/>
      <c r="I109" s="58">
        <f t="shared" si="1"/>
        <v>500</v>
      </c>
      <c r="J109" s="58"/>
      <c r="K109" s="236">
        <f t="shared" si="1"/>
        <v>500</v>
      </c>
      <c r="L109" s="237">
        <f t="shared" si="1"/>
        <v>500</v>
      </c>
    </row>
    <row r="110" spans="1:12" s="3" customFormat="1" ht="93.6" x14ac:dyDescent="0.25">
      <c r="A110" s="255" t="s">
        <v>165</v>
      </c>
      <c r="B110" s="233">
        <v>969</v>
      </c>
      <c r="C110" s="159" t="s">
        <v>166</v>
      </c>
      <c r="D110" s="160" t="s">
        <v>167</v>
      </c>
      <c r="E110" s="172"/>
      <c r="F110" s="162">
        <v>200</v>
      </c>
      <c r="G110" s="80">
        <v>0</v>
      </c>
      <c r="H110" s="80"/>
      <c r="I110" s="214">
        <v>500</v>
      </c>
      <c r="J110" s="214"/>
      <c r="K110" s="256">
        <v>500</v>
      </c>
      <c r="L110" s="257">
        <v>500</v>
      </c>
    </row>
    <row r="111" spans="1:12" s="68" customFormat="1" ht="18" customHeight="1" x14ac:dyDescent="0.3">
      <c r="A111" s="258" t="s">
        <v>168</v>
      </c>
      <c r="B111" s="259">
        <v>969</v>
      </c>
      <c r="C111" s="260" t="s">
        <v>169</v>
      </c>
      <c r="D111" s="198"/>
      <c r="E111" s="194"/>
      <c r="F111" s="195"/>
      <c r="G111" s="222">
        <f>G112</f>
        <v>631.20000000000005</v>
      </c>
      <c r="H111" s="222"/>
      <c r="I111" s="222">
        <f t="shared" ref="I111:L112" si="2">I112</f>
        <v>940</v>
      </c>
      <c r="J111" s="222"/>
      <c r="K111" s="222">
        <f t="shared" si="2"/>
        <v>970</v>
      </c>
      <c r="L111" s="223">
        <f t="shared" si="2"/>
        <v>970</v>
      </c>
    </row>
    <row r="112" spans="1:12" ht="15.6" x14ac:dyDescent="0.3">
      <c r="A112" s="60" t="s">
        <v>170</v>
      </c>
      <c r="B112" s="235">
        <v>969</v>
      </c>
      <c r="C112" s="128" t="s">
        <v>171</v>
      </c>
      <c r="D112" s="129"/>
      <c r="E112" s="49"/>
      <c r="F112" s="50"/>
      <c r="G112" s="236">
        <f>G113</f>
        <v>631.20000000000005</v>
      </c>
      <c r="H112" s="236"/>
      <c r="I112" s="236">
        <f t="shared" si="2"/>
        <v>940</v>
      </c>
      <c r="J112" s="236"/>
      <c r="K112" s="236">
        <f t="shared" si="2"/>
        <v>970</v>
      </c>
      <c r="L112" s="237">
        <f t="shared" si="2"/>
        <v>970</v>
      </c>
    </row>
    <row r="113" spans="1:12" ht="31.2" x14ac:dyDescent="0.3">
      <c r="A113" s="261" t="s">
        <v>172</v>
      </c>
      <c r="B113" s="262">
        <v>969</v>
      </c>
      <c r="C113" s="263" t="s">
        <v>171</v>
      </c>
      <c r="D113" s="264" t="s">
        <v>173</v>
      </c>
      <c r="E113" s="265"/>
      <c r="F113" s="266">
        <v>200</v>
      </c>
      <c r="G113" s="267">
        <v>631.20000000000005</v>
      </c>
      <c r="H113" s="268"/>
      <c r="I113" s="267">
        <v>940</v>
      </c>
      <c r="J113" s="267"/>
      <c r="K113" s="267">
        <v>970</v>
      </c>
      <c r="L113" s="269">
        <v>970</v>
      </c>
    </row>
    <row r="114" spans="1:12" ht="15.6" x14ac:dyDescent="0.3">
      <c r="A114" s="270"/>
      <c r="B114" s="271"/>
      <c r="C114" s="272"/>
      <c r="D114" s="273"/>
      <c r="E114" s="274"/>
      <c r="F114" s="275"/>
      <c r="G114" s="276"/>
      <c r="H114" s="276"/>
      <c r="I114" s="276"/>
      <c r="J114" s="276"/>
      <c r="K114" s="276"/>
      <c r="L114" s="277"/>
    </row>
    <row r="115" spans="1:12" ht="21.75" customHeight="1" x14ac:dyDescent="0.3">
      <c r="A115" s="278" t="s">
        <v>174</v>
      </c>
      <c r="B115" s="279"/>
      <c r="C115" s="280"/>
      <c r="D115" s="280"/>
      <c r="E115" s="281"/>
      <c r="F115" s="157"/>
      <c r="G115" s="183"/>
      <c r="H115" s="183"/>
      <c r="I115" s="282"/>
      <c r="J115" s="282"/>
      <c r="K115" s="183"/>
      <c r="L115" s="184"/>
    </row>
    <row r="116" spans="1:12" s="68" customFormat="1" ht="21" customHeight="1" x14ac:dyDescent="0.3">
      <c r="A116" s="70" t="s">
        <v>175</v>
      </c>
      <c r="B116" s="283"/>
      <c r="C116" s="284"/>
      <c r="D116" s="284"/>
      <c r="E116" s="285"/>
      <c r="F116" s="286"/>
      <c r="G116" s="124">
        <f>G11-G28</f>
        <v>-18676.600000000006</v>
      </c>
      <c r="H116" s="124"/>
      <c r="I116" s="124">
        <f>I11-I28</f>
        <v>0</v>
      </c>
      <c r="J116" s="124"/>
      <c r="K116" s="124">
        <f>K11-K28</f>
        <v>-2599.9999999999418</v>
      </c>
      <c r="L116" s="125">
        <f>L11-L28</f>
        <v>0</v>
      </c>
    </row>
    <row r="117" spans="1:12" s="3" customFormat="1" ht="15.6" x14ac:dyDescent="0.3">
      <c r="A117" s="60" t="s">
        <v>176</v>
      </c>
      <c r="B117" s="287"/>
      <c r="C117" s="288"/>
      <c r="D117" s="288"/>
      <c r="E117" s="289"/>
      <c r="F117" s="290"/>
      <c r="G117" s="56"/>
      <c r="H117" s="56"/>
      <c r="I117" s="56">
        <f>-I116</f>
        <v>0</v>
      </c>
      <c r="J117" s="56"/>
      <c r="K117" s="56">
        <f>-K116</f>
        <v>2599.9999999999418</v>
      </c>
      <c r="L117" s="59">
        <f>-L116</f>
        <v>0</v>
      </c>
    </row>
    <row r="118" spans="1:12" s="3" customFormat="1" ht="15.6" x14ac:dyDescent="0.25">
      <c r="A118" s="76" t="s">
        <v>177</v>
      </c>
      <c r="B118" s="291" t="s">
        <v>178</v>
      </c>
      <c r="C118" s="292"/>
      <c r="D118" s="292"/>
      <c r="E118" s="293"/>
      <c r="F118" s="294">
        <v>24290.1</v>
      </c>
      <c r="G118" s="80">
        <f>F118+G11-G28</f>
        <v>5613.5</v>
      </c>
      <c r="H118" s="80"/>
      <c r="I118" s="80">
        <f>G118+I11-I28</f>
        <v>5613.4999999999709</v>
      </c>
      <c r="J118" s="80"/>
      <c r="K118" s="80">
        <f>I118+K11-K28</f>
        <v>3013.5000000000291</v>
      </c>
      <c r="L118" s="81">
        <f>K118+L11-L28</f>
        <v>3013.5</v>
      </c>
    </row>
    <row r="119" spans="1:12" ht="15.6" x14ac:dyDescent="0.3">
      <c r="A119" s="54"/>
      <c r="B119" s="279"/>
      <c r="C119" s="280"/>
      <c r="D119" s="280"/>
      <c r="E119" s="281"/>
      <c r="F119" s="157"/>
      <c r="G119" s="183"/>
      <c r="H119" s="183"/>
      <c r="I119" s="183"/>
      <c r="J119" s="183"/>
      <c r="K119" s="183"/>
      <c r="L119" s="184"/>
    </row>
    <row r="120" spans="1:12" ht="21.75" customHeight="1" x14ac:dyDescent="0.3">
      <c r="A120" s="278" t="s">
        <v>179</v>
      </c>
      <c r="B120" s="279"/>
      <c r="C120" s="280"/>
      <c r="D120" s="280"/>
      <c r="E120" s="281"/>
      <c r="F120" s="157"/>
      <c r="G120" s="295"/>
      <c r="H120" s="295"/>
      <c r="I120" s="295"/>
      <c r="J120" s="295"/>
      <c r="K120" s="295"/>
      <c r="L120" s="296"/>
    </row>
    <row r="121" spans="1:12" ht="15.6" x14ac:dyDescent="0.3">
      <c r="A121" s="60" t="s">
        <v>180</v>
      </c>
      <c r="B121" s="279"/>
      <c r="C121" s="280"/>
      <c r="D121" s="280"/>
      <c r="E121" s="281"/>
      <c r="F121" s="157"/>
      <c r="G121" s="295">
        <v>0</v>
      </c>
      <c r="H121" s="295"/>
      <c r="I121" s="295">
        <v>0</v>
      </c>
      <c r="J121" s="295"/>
      <c r="K121" s="295">
        <v>0</v>
      </c>
      <c r="L121" s="296">
        <v>0</v>
      </c>
    </row>
    <row r="122" spans="1:12" ht="15.6" x14ac:dyDescent="0.3">
      <c r="A122" s="297" t="s">
        <v>181</v>
      </c>
      <c r="B122" s="298"/>
      <c r="C122" s="299"/>
      <c r="D122" s="299"/>
      <c r="E122" s="300"/>
      <c r="F122" s="301"/>
      <c r="G122" s="302">
        <v>0</v>
      </c>
      <c r="H122" s="302"/>
      <c r="I122" s="302">
        <v>0</v>
      </c>
      <c r="J122" s="302"/>
      <c r="K122" s="302">
        <v>0</v>
      </c>
      <c r="L122" s="303">
        <v>0</v>
      </c>
    </row>
    <row r="125" spans="1:12" x14ac:dyDescent="0.25">
      <c r="I125" s="304"/>
      <c r="J125" s="304"/>
    </row>
  </sheetData>
  <mergeCells count="111">
    <mergeCell ref="B117:E117"/>
    <mergeCell ref="B118:E118"/>
    <mergeCell ref="B119:E119"/>
    <mergeCell ref="B120:E120"/>
    <mergeCell ref="B121:E121"/>
    <mergeCell ref="B122:E122"/>
    <mergeCell ref="D110:E110"/>
    <mergeCell ref="D111:E111"/>
    <mergeCell ref="D112:E112"/>
    <mergeCell ref="D113:E113"/>
    <mergeCell ref="B115:E115"/>
    <mergeCell ref="B116:E116"/>
    <mergeCell ref="D102:E102"/>
    <mergeCell ref="D104:E104"/>
    <mergeCell ref="D105:E105"/>
    <mergeCell ref="D106:E106"/>
    <mergeCell ref="D107:E107"/>
    <mergeCell ref="D108:E108"/>
    <mergeCell ref="D96:E96"/>
    <mergeCell ref="D97:E97"/>
    <mergeCell ref="D98:E98"/>
    <mergeCell ref="D99:E99"/>
    <mergeCell ref="D100:E100"/>
    <mergeCell ref="D101:E101"/>
    <mergeCell ref="D90:E90"/>
    <mergeCell ref="D91:E91"/>
    <mergeCell ref="D92:E92"/>
    <mergeCell ref="D93:E93"/>
    <mergeCell ref="D94:E94"/>
    <mergeCell ref="D95:E95"/>
    <mergeCell ref="D84:E84"/>
    <mergeCell ref="D85:E85"/>
    <mergeCell ref="D86:E86"/>
    <mergeCell ref="D87:E87"/>
    <mergeCell ref="D88:E88"/>
    <mergeCell ref="D89:E89"/>
    <mergeCell ref="D78:E78"/>
    <mergeCell ref="D79:E79"/>
    <mergeCell ref="D80:E80"/>
    <mergeCell ref="D81:E81"/>
    <mergeCell ref="D82:E82"/>
    <mergeCell ref="D83:E83"/>
    <mergeCell ref="D72:E72"/>
    <mergeCell ref="D73:E73"/>
    <mergeCell ref="D74:E74"/>
    <mergeCell ref="D75:E75"/>
    <mergeCell ref="D76:E76"/>
    <mergeCell ref="D77:E77"/>
    <mergeCell ref="D66:E66"/>
    <mergeCell ref="D67:E67"/>
    <mergeCell ref="D68:E68"/>
    <mergeCell ref="D69:E69"/>
    <mergeCell ref="D70:E70"/>
    <mergeCell ref="D71:E71"/>
    <mergeCell ref="D58:E58"/>
    <mergeCell ref="D59:E59"/>
    <mergeCell ref="D60:E60"/>
    <mergeCell ref="D61:E61"/>
    <mergeCell ref="D63:E63"/>
    <mergeCell ref="D65:E65"/>
    <mergeCell ref="D52:E52"/>
    <mergeCell ref="D53:E53"/>
    <mergeCell ref="D54:E54"/>
    <mergeCell ref="D55:E55"/>
    <mergeCell ref="D56:E56"/>
    <mergeCell ref="D57:E57"/>
    <mergeCell ref="D46:E46"/>
    <mergeCell ref="D47:E47"/>
    <mergeCell ref="D48:E48"/>
    <mergeCell ref="D49:E49"/>
    <mergeCell ref="D50:E50"/>
    <mergeCell ref="D51:E51"/>
    <mergeCell ref="D39:E39"/>
    <mergeCell ref="D40:E40"/>
    <mergeCell ref="C41:E41"/>
    <mergeCell ref="D42:E42"/>
    <mergeCell ref="D44:E44"/>
    <mergeCell ref="D45:E45"/>
    <mergeCell ref="D32:E32"/>
    <mergeCell ref="D34:E34"/>
    <mergeCell ref="D35:E35"/>
    <mergeCell ref="D36:E36"/>
    <mergeCell ref="D37:E37"/>
    <mergeCell ref="D38:E38"/>
    <mergeCell ref="C25:E25"/>
    <mergeCell ref="C26:E26"/>
    <mergeCell ref="C27:E27"/>
    <mergeCell ref="D28:E28"/>
    <mergeCell ref="C29:E29"/>
    <mergeCell ref="D30:E30"/>
    <mergeCell ref="C18:E18"/>
    <mergeCell ref="C20:E20"/>
    <mergeCell ref="C21:E21"/>
    <mergeCell ref="C22:E22"/>
    <mergeCell ref="C23:E23"/>
    <mergeCell ref="C24:E24"/>
    <mergeCell ref="C12:E12"/>
    <mergeCell ref="C13:E13"/>
    <mergeCell ref="C14:E14"/>
    <mergeCell ref="C15:E15"/>
    <mergeCell ref="C16:E16"/>
    <mergeCell ref="C17:E17"/>
    <mergeCell ref="A8:A10"/>
    <mergeCell ref="B8:B10"/>
    <mergeCell ref="C8:E10"/>
    <mergeCell ref="F8:G8"/>
    <mergeCell ref="H8:L8"/>
    <mergeCell ref="F9:F10"/>
    <mergeCell ref="G9:G10"/>
    <mergeCell ref="H9:I9"/>
    <mergeCell ref="J9:L9"/>
  </mergeCells>
  <printOptions horizontalCentered="1"/>
  <pageMargins left="0.6692913385826772" right="0.19685039370078741" top="0.27559055118110237" bottom="0.23622047244094491" header="0.19685039370078741" footer="0.19685039370078741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Фин план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Келль Ксения Павловна</dc:creator>
  <cp:lastModifiedBy>Келль Ксения Павловна</cp:lastModifiedBy>
  <dcterms:created xsi:type="dcterms:W3CDTF">2020-11-16T11:59:38Z</dcterms:created>
  <dcterms:modified xsi:type="dcterms:W3CDTF">2020-11-16T12:01:30Z</dcterms:modified>
</cp:coreProperties>
</file>