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ходы" sheetId="1" r:id="rId1"/>
    <sheet name="Расходы ведомст." sheetId="2" r:id="rId2"/>
    <sheet name="Функц.структура" sheetId="3" r:id="rId3"/>
    <sheet name="Дефиц." sheetId="4" state="hidden" r:id="rId4"/>
    <sheet name="Дефицит" sheetId="5" r:id="rId5"/>
  </sheets>
  <definedNames/>
  <calcPr fullCalcOnLoad="1"/>
</workbook>
</file>

<file path=xl/sharedStrings.xml><?xml version="1.0" encoding="utf-8"?>
<sst xmlns="http://schemas.openxmlformats.org/spreadsheetml/2006/main" count="810" uniqueCount="316">
  <si>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</si>
  <si>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</si>
  <si>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</si>
  <si>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</si>
  <si>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</si>
  <si>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</si>
  <si>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</si>
  <si>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</si>
  <si>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</si>
  <si>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</si>
  <si>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</si>
  <si>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</si>
  <si>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 xml:space="preserve"> 1 05 01010 00 0000 110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</si>
  <si>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</si>
  <si>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</si>
  <si>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</si>
  <si>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</si>
  <si>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</si>
  <si>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</si>
  <si>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</si>
  <si>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</si>
  <si>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</si>
  <si>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</si>
  <si>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 xml:space="preserve"> 1 05 02000 00 0000 110</t>
  </si>
  <si>
    <t xml:space="preserve">Единый налог на вмененный доход для отдельных видов деятельности 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</si>
  <si>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</si>
  <si>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</si>
  <si>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</si>
  <si>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1 06 00000 00 0000 000</t>
  </si>
  <si>
    <t xml:space="preserve"> 1 06 01010 03 0000 110</t>
  </si>
  <si>
    <t>1 13 00000 00 0000 000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</si>
  <si>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</si>
  <si>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</si>
  <si>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</si>
  <si>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</si>
  <si>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</si>
  <si>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</si>
  <si>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</si>
  <si>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</si>
  <si>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</si>
  <si>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</si>
  <si>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>806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</si>
  <si>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</si>
  <si>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</si>
  <si>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807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</si>
  <si>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</si>
  <si>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</si>
  <si>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</si>
  <si>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</si>
  <si>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</si>
  <si>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</si>
  <si>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</si>
  <si>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</si>
  <si>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</si>
  <si>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</si>
  <si>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</si>
  <si>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969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</si>
  <si>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</si>
  <si>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</si>
  <si>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 xml:space="preserve"> 2 02 03024 03 0100 151</t>
  </si>
  <si>
    <t>Субвенции 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</si>
  <si>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</si>
  <si>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</si>
  <si>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</si>
  <si>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 приемному родителю</t>
  </si>
  <si>
    <t xml:space="preserve"> 2 02 03027 03 0100 151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</si>
  <si>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</si>
  <si>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 xml:space="preserve">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</si>
  <si>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</si>
  <si>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</si>
  <si>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Исполнено</t>
  </si>
  <si>
    <t>% исполнения</t>
  </si>
  <si>
    <t xml:space="preserve">        Показатели исполнения доходов бюджета муниципального образования муниципальный округ Юнтолово</t>
  </si>
  <si>
    <t>Наименование</t>
  </si>
  <si>
    <t>ГРБС</t>
  </si>
  <si>
    <t>Раздел и 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</si>
  <si>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</si>
  <si>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</si>
  <si>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</si>
  <si>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</si>
  <si>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</si>
  <si>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Компенсация расходов депутатам, осуществляющим свои полномочия на непостоянной основе </t>
  </si>
  <si>
    <t>Аппарат представительного органа муниципального образования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</si>
  <si>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</si>
  <si>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</si>
  <si>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</si>
  <si>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</si>
  <si>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</si>
  <si>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</si>
  <si>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</si>
  <si>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</si>
  <si>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</si>
  <si>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</si>
  <si>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</si>
  <si>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>Благоустройство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</si>
  <si>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</si>
  <si>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</si>
  <si>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</si>
  <si>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</si>
  <si>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</si>
  <si>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Оборудование контейнерных площадок на дворовых территориях</t>
  </si>
  <si>
    <t>ОБРАЗОВАНИЕ</t>
  </si>
  <si>
    <t>Молодежная политика и оздоровление детей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</si>
  <si>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</si>
  <si>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 xml:space="preserve">КУЛЬТУРА,  КИНЕМАТОГРАФИЯ 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</si>
  <si>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</si>
  <si>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</si>
  <si>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</si>
  <si>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</si>
  <si>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</si>
  <si>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</si>
  <si>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</si>
  <si>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ИТОГО РАСХОДОВ</t>
  </si>
  <si>
    <t>(тыс.руб)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</si>
  <si>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</si>
  <si>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</si>
  <si>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</si>
  <si>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</si>
  <si>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</si>
  <si>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</si>
  <si>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</si>
  <si>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</si>
  <si>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</si>
  <si>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</si>
  <si>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</si>
  <si>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</si>
  <si>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</si>
  <si>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</si>
  <si>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Создание зон отдыха; обустройство, содержание и уборка территорий  детских и спортивных площадок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</si>
  <si>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</si>
  <si>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</si>
  <si>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Другие вопросы в области культуры, кинематографии</t>
  </si>
  <si>
    <t xml:space="preserve"> 1 05 04030 02 0000 110</t>
  </si>
  <si>
    <t>Налог, взимаемый в связи с применением патентной системы налогообложения</t>
  </si>
  <si>
    <t xml:space="preserve">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</si>
  <si>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</si>
  <si>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800</t>
  </si>
  <si>
    <t>Содержание Главы Местной Администрации (исполнительно-распорядительного органа муниципального образования)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</si>
  <si>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</si>
  <si>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</si>
  <si>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</si>
  <si>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</si>
  <si>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</si>
  <si>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депутатов, осуществляющих свою деятельность на постоянной основе</t>
  </si>
  <si>
    <t>200</t>
  </si>
  <si>
    <t>Иные бюджетные ассигнования</t>
  </si>
  <si>
    <t>Профессиональная подготовка, переподготовка и повышение квалификации</t>
  </si>
  <si>
    <t>Социальное обеспечение и иные выплаты населению</t>
  </si>
  <si>
    <t>300</t>
  </si>
  <si>
    <t>Приложение 1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</si>
  <si>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</si>
  <si>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</si>
  <si>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 xml:space="preserve">                                                                                                  </t>
  </si>
  <si>
    <t>Расходы на обеспечение доступа к информации о деятельности органов местного самоуправления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</si>
  <si>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</si>
  <si>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Муниципального Совета, муниципальных служащих</t>
  </si>
  <si>
    <t>Проведение работ по военно-патриотическому воспитанию граждан муниципального образования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</si>
  <si>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</si>
  <si>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</si>
  <si>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</si>
  <si>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</si>
  <si>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Минимальный налог, зачисляемый в бюджеты субъектов Российской Федерации</t>
  </si>
  <si>
    <t>Опубликование муниципальных правовых актов, иной информации</t>
  </si>
  <si>
    <t xml:space="preserve">Утверждено на 2016  год         </t>
  </si>
  <si>
    <t>№ п/п</t>
  </si>
  <si>
    <t>I</t>
  </si>
  <si>
    <t>1.1.</t>
  </si>
  <si>
    <t>1.</t>
  </si>
  <si>
    <t>1.1.1.</t>
  </si>
  <si>
    <t>1.1.1.1.</t>
  </si>
  <si>
    <t>1.1.1.2.</t>
  </si>
  <si>
    <t>1.1.2.</t>
  </si>
  <si>
    <t>1.1.2.1.</t>
  </si>
  <si>
    <t>1.1.2.2.</t>
  </si>
  <si>
    <t>1.1.3.</t>
  </si>
  <si>
    <t>1.2.</t>
  </si>
  <si>
    <t>1.2.1.</t>
  </si>
  <si>
    <t>1.2.2.</t>
  </si>
  <si>
    <t>1.3.</t>
  </si>
  <si>
    <t>1.3.1.</t>
  </si>
  <si>
    <t>2.</t>
  </si>
  <si>
    <t>2.1.</t>
  </si>
  <si>
    <t xml:space="preserve"> 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</si>
  <si>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</si>
  <si>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</si>
  <si>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2.1.1.</t>
  </si>
  <si>
    <t>3.</t>
  </si>
  <si>
    <t>3.1.</t>
  </si>
  <si>
    <t xml:space="preserve">Прочие доходы от  компенсации затрат государства </t>
  </si>
  <si>
    <t>НАЛОГИ НА ИМУЩЕСТВО</t>
  </si>
  <si>
    <t>ДОХОДЫ ОТ ОКАЗАНИЯ ПЛАТНЫХ УСЛУГ (РАБОТ) И КОМПЕНСАЦИИ ЗАТРАТ ГОСУДАРСТВА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</si>
  <si>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</si>
  <si>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</si>
  <si>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3.1.1.</t>
  </si>
  <si>
    <t>3.1.1.1.</t>
  </si>
  <si>
    <t>ШТРАФЫ, САНКЦИИ, ВОЗМЕЩЕНИЕ УЩЕРБА</t>
  </si>
  <si>
    <t>4.</t>
  </si>
  <si>
    <t>4.1.</t>
  </si>
  <si>
    <t>4.2.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</si>
  <si>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</si>
  <si>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4.2.1.</t>
  </si>
  <si>
    <t>4.2.1.1.</t>
  </si>
  <si>
    <t>4.2.1.2.</t>
  </si>
  <si>
    <t>4.2.1.3.</t>
  </si>
  <si>
    <t>4.2.1.4.</t>
  </si>
  <si>
    <t>5.1.2.1.2.</t>
  </si>
  <si>
    <t>5.1.2.1.1.</t>
  </si>
  <si>
    <t>5.1.2.1.</t>
  </si>
  <si>
    <t>5.1.2.</t>
  </si>
  <si>
    <t>5.1.1.1.2.</t>
  </si>
  <si>
    <t>5.1.1.1.1.</t>
  </si>
  <si>
    <t>5.1.1.1.</t>
  </si>
  <si>
    <t>5.1.1.</t>
  </si>
  <si>
    <t>II</t>
  </si>
  <si>
    <t>5.</t>
  </si>
  <si>
    <t>5.1.</t>
  </si>
  <si>
    <t>1 17 05030 03 0000 180</t>
  </si>
  <si>
    <t>ПРОЧИЕ НЕНАЛОГОВЫЕ ДОХОДЫ БЮДЖЕТОВ ВМО ГОРОДОВ ФЕДЕРАЛЬНОГО ЗНАЧЕНИЯ</t>
  </si>
  <si>
    <t xml:space="preserve">                           Показатели исполнения по ведомственной структуре расходов бюджета внутригородского муниципального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</si>
  <si>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</si>
  <si>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Приложение 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</si>
  <si>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</si>
  <si>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</si>
  <si>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</si>
  <si>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</si>
  <si>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</si>
  <si>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Уплата  членских взносов на осуществление деятельности Совета муниципальных образований Санкт-Петербурга и содержание его органов</t>
  </si>
  <si>
    <t xml:space="preserve"> I  Муниципальный Совет  МО МО Юнтолово </t>
  </si>
  <si>
    <t xml:space="preserve">  II Местная Администрация  МО МО Юнтолово </t>
  </si>
  <si>
    <t>00200 00031</t>
  </si>
  <si>
    <t>00200 00032</t>
  </si>
  <si>
    <t>45700 00250</t>
  </si>
  <si>
    <t>51200 00240</t>
  </si>
  <si>
    <t>51100 G0870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</si>
  <si>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</si>
  <si>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</si>
  <si>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</si>
  <si>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51100 G0860</t>
  </si>
  <si>
    <t>50500 00230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</si>
  <si>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</si>
  <si>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</si>
  <si>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</si>
  <si>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09200 Г0850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</si>
  <si>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</si>
  <si>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00200G0100</t>
  </si>
  <si>
    <t>0700000060</t>
  </si>
  <si>
    <t>0920000075</t>
  </si>
  <si>
    <t>Осуществление закупок товаров, работ, услуг для обеспечения муниципальных нужд</t>
  </si>
  <si>
    <t>0920000076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</si>
  <si>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</si>
  <si>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0920000460</t>
  </si>
  <si>
    <t>7950000510</t>
  </si>
  <si>
    <t xml:space="preserve">Ведомственная целевая программа участия в профилактике терроризма и экстремизма на территории муниципального образования 
</t>
  </si>
  <si>
    <t>7950000520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</si>
  <si>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</si>
  <si>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7950000530</t>
  </si>
  <si>
    <t>2190000090</t>
  </si>
  <si>
    <t>5100000101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</si>
  <si>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</si>
  <si>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</si>
  <si>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3450000110</t>
  </si>
  <si>
    <t>6000000131</t>
  </si>
  <si>
    <t>6000000133</t>
  </si>
  <si>
    <t>6000000132</t>
  </si>
  <si>
    <t>6000000141</t>
  </si>
  <si>
    <t>6000000142</t>
  </si>
  <si>
    <t>6000000151</t>
  </si>
  <si>
    <t>Озеленение ,содержание территорий зеленых насаждений внутриквартального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</si>
  <si>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</si>
  <si>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6000000152</t>
  </si>
  <si>
    <t>6000000161</t>
  </si>
  <si>
    <t>6000000162</t>
  </si>
  <si>
    <t>Разработка и согласование проектной  и разрешительной документации  по благоустройству дворовых территорий</t>
  </si>
  <si>
    <t>6000000163</t>
  </si>
  <si>
    <t>6000000164</t>
  </si>
  <si>
    <t>6000000165</t>
  </si>
  <si>
    <t>4310000191</t>
  </si>
  <si>
    <t>7950000490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</si>
  <si>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поенциально опасных психоактивных веществ,наркомании в Санкт-Петербурге </t>
  </si>
  <si>
    <t>4500000200</t>
  </si>
  <si>
    <t xml:space="preserve"> Организация и проведение досуговых мероприятий для жителей муниципального образования</t>
  </si>
  <si>
    <t>4500000560</t>
  </si>
  <si>
    <t>Прочие неналоговые доходы бюджетов внутригородских муниципальных образований городов федерального значения</t>
  </si>
  <si>
    <t>4.3.</t>
  </si>
  <si>
    <t>4.3.1.</t>
  </si>
  <si>
    <t>1 17 05000 00 0000 180</t>
  </si>
  <si>
    <t>Распределение бюджетных ассигнований бюджета внутригородского муниципального образования Санкт-Петербурга муниципальный округ Юнтолово по разделам, подразделам, целевым статьям и по группам видов расходов классификации расходов бюджета на 2016 год</t>
  </si>
  <si>
    <t>0920000440</t>
  </si>
  <si>
    <t>0020000010</t>
  </si>
  <si>
    <t>0020000021</t>
  </si>
  <si>
    <t>0020000022</t>
  </si>
  <si>
    <t>0020000023</t>
  </si>
  <si>
    <t>0020000031</t>
  </si>
  <si>
    <t>0020000032</t>
  </si>
  <si>
    <t>09200Г0850</t>
  </si>
  <si>
    <t xml:space="preserve">Утверждено на 2016 год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</si>
  <si>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</si>
  <si>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Приложение 3</t>
  </si>
  <si>
    <t>51100G0870</t>
  </si>
  <si>
    <t>51100G0860</t>
  </si>
  <si>
    <t>5120000240</t>
  </si>
  <si>
    <t>4570000250</t>
  </si>
  <si>
    <t>5050000230</t>
  </si>
  <si>
    <t xml:space="preserve">                                                               за 1 полугодие 2016 года</t>
  </si>
  <si>
    <t>4.2.1.5.</t>
  </si>
  <si>
    <t>824</t>
  </si>
  <si>
    <t xml:space="preserve">         образования Санкт-Петербурга муниципальный округ Юнтолово за 1 полугодие 2016 года </t>
  </si>
  <si>
    <t xml:space="preserve">                                            к постановлению МА от 06.07.2016 № 01-18/24</t>
  </si>
  <si>
    <t xml:space="preserve">                  Показатели источников финансирования дефицита бюджета внутригородского муниципального образования Санкт-Петербурга</t>
  </si>
  <si>
    <t xml:space="preserve">     (тыс.руб.)</t>
  </si>
  <si>
    <t xml:space="preserve">000 01 05 00 00 00 0000 000 </t>
  </si>
  <si>
    <t xml:space="preserve">ИТОГО ИСТОЧНИКОВ ВНУТРЕННЕГО ФИНАНСИРОВАНИЯ ДЕФИЦИТА БЮДЖЕТА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</si>
  <si>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4</t>
    </r>
  </si>
  <si>
    <t xml:space="preserve">                                                                                             муниципальный округ Юнтолово за 1 полугодие  2016 года</t>
  </si>
  <si>
    <t xml:space="preserve">                                                                                                                             к постановлению МА от 06.07.2016 № 01-18/24</t>
  </si>
  <si>
    <t>к постановлению МА  от 06.07.2016 № 01-18/24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</si>
</sst>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172" fontId="6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172" fontId="8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172" fontId="4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3" fontId="1" fillId="0" borderId="20" xfId="0" applyNumberFormat="1" applyFont="1" applyBorder="1" applyAlignment="1">
      <alignment/>
    </xf>
    <xf numFmtId="0" fontId="7" fillId="0" borderId="21" xfId="0" applyFont="1" applyBorder="1" applyAlignment="1">
      <alignment wrapText="1"/>
    </xf>
    <xf numFmtId="172" fontId="7" fillId="0" borderId="10" xfId="0" applyNumberFormat="1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justify" wrapText="1"/>
    </xf>
    <xf numFmtId="0" fontId="4" fillId="0" borderId="26" xfId="0" applyFont="1" applyBorder="1" applyAlignment="1">
      <alignment vertical="justify" wrapText="1"/>
    </xf>
    <xf numFmtId="0" fontId="7" fillId="0" borderId="0" xfId="0" applyFont="1" applyAlignment="1">
      <alignment/>
    </xf>
    <xf numFmtId="0" fontId="2" fillId="0" borderId="17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vertical="top"/>
    </xf>
    <xf numFmtId="0" fontId="0" fillId="0" borderId="11" xfId="0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15" fillId="0" borderId="17" xfId="0" applyFont="1" applyBorder="1" applyAlignment="1">
      <alignment vertical="justify" wrapText="1"/>
    </xf>
    <xf numFmtId="0" fontId="2" fillId="0" borderId="17" xfId="0" applyFont="1" applyBorder="1" applyAlignment="1">
      <alignment vertical="justify" wrapText="1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justify" wrapText="1"/>
    </xf>
    <xf numFmtId="0" fontId="18" fillId="0" borderId="17" xfId="0" applyFont="1" applyBorder="1" applyAlignment="1">
      <alignment vertical="justify" wrapText="1"/>
    </xf>
    <xf numFmtId="0" fontId="19" fillId="0" borderId="17" xfId="0" applyFont="1" applyBorder="1" applyAlignment="1">
      <alignment vertical="justify" wrapText="1"/>
    </xf>
    <xf numFmtId="0" fontId="13" fillId="0" borderId="17" xfId="0" applyFont="1" applyBorder="1" applyAlignment="1">
      <alignment vertical="justify" wrapText="1"/>
    </xf>
    <xf numFmtId="0" fontId="18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5" fillId="0" borderId="27" xfId="0" applyFont="1" applyBorder="1" applyAlignment="1">
      <alignment wrapText="1"/>
    </xf>
    <xf numFmtId="0" fontId="3" fillId="0" borderId="20" xfId="0" applyFont="1" applyBorder="1" applyAlignment="1">
      <alignment vertical="top" wrapText="1"/>
    </xf>
    <xf numFmtId="0" fontId="14" fillId="0" borderId="0" xfId="0" applyFont="1" applyAlignment="1">
      <alignment/>
    </xf>
    <xf numFmtId="0" fontId="13" fillId="0" borderId="28" xfId="0" applyFont="1" applyBorder="1" applyAlignment="1">
      <alignment vertical="justify" wrapText="1"/>
    </xf>
    <xf numFmtId="173" fontId="2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right" vertical="center"/>
    </xf>
    <xf numFmtId="172" fontId="2" fillId="0" borderId="29" xfId="0" applyNumberFormat="1" applyFont="1" applyFill="1" applyBorder="1" applyAlignment="1">
      <alignment horizontal="right" vertical="top"/>
    </xf>
    <xf numFmtId="173" fontId="3" fillId="0" borderId="29" xfId="0" applyNumberFormat="1" applyFont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72" fontId="3" fillId="0" borderId="29" xfId="0" applyNumberFormat="1" applyFont="1" applyFill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right" vertical="center"/>
    </xf>
    <xf numFmtId="173" fontId="3" fillId="0" borderId="29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172" fontId="3" fillId="0" borderId="29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72" fontId="2" fillId="0" borderId="30" xfId="55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0" fillId="0" borderId="2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vertical="center"/>
    </xf>
    <xf numFmtId="173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72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172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172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right" vertical="center"/>
    </xf>
    <xf numFmtId="173" fontId="2" fillId="0" borderId="16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172" fontId="3" fillId="0" borderId="29" xfId="0" applyNumberFormat="1" applyFont="1" applyBorder="1" applyAlignment="1">
      <alignment vertical="center"/>
    </xf>
    <xf numFmtId="172" fontId="2" fillId="0" borderId="18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73" fontId="6" fillId="0" borderId="29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right" vertical="center"/>
    </xf>
    <xf numFmtId="172" fontId="1" fillId="0" borderId="29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right" vertical="center"/>
    </xf>
    <xf numFmtId="172" fontId="1" fillId="0" borderId="29" xfId="0" applyNumberFormat="1" applyFont="1" applyFill="1" applyBorder="1" applyAlignment="1">
      <alignment horizontal="right" vertical="center"/>
    </xf>
    <xf numFmtId="172" fontId="3" fillId="0" borderId="33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vertical="justify" wrapText="1"/>
    </xf>
    <xf numFmtId="49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30" xfId="0" applyFont="1" applyFill="1" applyBorder="1" applyAlignment="1">
      <alignment vertical="center"/>
    </xf>
    <xf numFmtId="172" fontId="3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vertical="top"/>
    </xf>
    <xf numFmtId="0" fontId="6" fillId="0" borderId="34" xfId="0" applyFont="1" applyBorder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6" fillId="33" borderId="36" xfId="0" applyFont="1" applyFill="1" applyBorder="1" applyAlignment="1">
      <alignment vertical="center"/>
    </xf>
    <xf numFmtId="49" fontId="6" fillId="33" borderId="17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 wrapText="1"/>
    </xf>
    <xf numFmtId="172" fontId="6" fillId="33" borderId="29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72" fontId="2" fillId="34" borderId="29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172" fontId="3" fillId="0" borderId="30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center" vertical="top"/>
    </xf>
    <xf numFmtId="0" fontId="2" fillId="0" borderId="29" xfId="0" applyFont="1" applyFill="1" applyBorder="1" applyAlignment="1">
      <alignment vertical="top" wrapText="1"/>
    </xf>
    <xf numFmtId="172" fontId="2" fillId="0" borderId="29" xfId="0" applyNumberFormat="1" applyFont="1" applyFill="1" applyBorder="1" applyAlignment="1">
      <alignment vertical="justify"/>
    </xf>
    <xf numFmtId="172" fontId="2" fillId="0" borderId="30" xfId="0" applyNumberFormat="1" applyFont="1" applyFill="1" applyBorder="1" applyAlignment="1">
      <alignment vertical="justify"/>
    </xf>
    <xf numFmtId="172" fontId="3" fillId="0" borderId="29" xfId="0" applyNumberFormat="1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172" fontId="3" fillId="33" borderId="29" xfId="0" applyNumberFormat="1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vertical="center"/>
    </xf>
    <xf numFmtId="172" fontId="2" fillId="0" borderId="30" xfId="0" applyNumberFormat="1" applyFont="1" applyBorder="1" applyAlignment="1">
      <alignment vertical="center"/>
    </xf>
    <xf numFmtId="172" fontId="3" fillId="33" borderId="29" xfId="0" applyNumberFormat="1" applyFont="1" applyFill="1" applyBorder="1" applyAlignment="1">
      <alignment vertical="center"/>
    </xf>
    <xf numFmtId="172" fontId="2" fillId="0" borderId="29" xfId="0" applyNumberFormat="1" applyFont="1" applyFill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1" fillId="33" borderId="36" xfId="0" applyFont="1" applyFill="1" applyBorder="1" applyAlignment="1">
      <alignment vertical="center"/>
    </xf>
    <xf numFmtId="0" fontId="6" fillId="0" borderId="36" xfId="0" applyFont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wrapText="1"/>
    </xf>
    <xf numFmtId="172" fontId="3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0" fontId="1" fillId="33" borderId="36" xfId="0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wrapText="1"/>
    </xf>
    <xf numFmtId="172" fontId="2" fillId="33" borderId="29" xfId="0" applyNumberFormat="1" applyFont="1" applyFill="1" applyBorder="1" applyAlignment="1">
      <alignment horizontal="right"/>
    </xf>
    <xf numFmtId="0" fontId="2" fillId="33" borderId="30" xfId="0" applyFont="1" applyFill="1" applyBorder="1" applyAlignment="1">
      <alignment/>
    </xf>
    <xf numFmtId="0" fontId="1" fillId="0" borderId="36" xfId="0" applyFont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wrapText="1"/>
    </xf>
    <xf numFmtId="172" fontId="2" fillId="0" borderId="3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172" fontId="3" fillId="0" borderId="30" xfId="0" applyNumberFormat="1" applyFont="1" applyBorder="1" applyAlignment="1">
      <alignment/>
    </xf>
    <xf numFmtId="172" fontId="2" fillId="33" borderId="29" xfId="0" applyNumberFormat="1" applyFont="1" applyFill="1" applyBorder="1" applyAlignment="1">
      <alignment/>
    </xf>
    <xf numFmtId="172" fontId="2" fillId="33" borderId="30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/>
    </xf>
    <xf numFmtId="3" fontId="3" fillId="33" borderId="29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wrapText="1"/>
    </xf>
    <xf numFmtId="172" fontId="3" fillId="33" borderId="29" xfId="0" applyNumberFormat="1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72" fontId="3" fillId="33" borderId="29" xfId="0" applyNumberFormat="1" applyFont="1" applyFill="1" applyBorder="1" applyAlignment="1">
      <alignment/>
    </xf>
    <xf numFmtId="172" fontId="3" fillId="33" borderId="30" xfId="0" applyNumberFormat="1" applyFont="1" applyFill="1" applyBorder="1" applyAlignment="1">
      <alignment/>
    </xf>
    <xf numFmtId="0" fontId="6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1" fillId="0" borderId="3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right"/>
    </xf>
    <xf numFmtId="172" fontId="6" fillId="0" borderId="38" xfId="0" applyNumberFormat="1" applyFont="1" applyBorder="1" applyAlignment="1">
      <alignment/>
    </xf>
    <xf numFmtId="0" fontId="15" fillId="0" borderId="17" xfId="0" applyFont="1" applyFill="1" applyBorder="1" applyAlignment="1">
      <alignment vertical="top" wrapText="1"/>
    </xf>
    <xf numFmtId="173" fontId="2" fillId="0" borderId="29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172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4" xfId="0" applyFont="1" applyFill="1" applyBorder="1" applyAlignment="1">
      <alignment vertical="top" wrapText="1"/>
    </xf>
    <xf numFmtId="173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173" fontId="15" fillId="0" borderId="14" xfId="0" applyNumberFormat="1" applyFont="1" applyFill="1" applyBorder="1" applyAlignment="1">
      <alignment horizontal="left" vertical="top"/>
    </xf>
    <xf numFmtId="173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justify" wrapText="1"/>
    </xf>
    <xf numFmtId="173" fontId="3" fillId="0" borderId="14" xfId="0" applyNumberFormat="1" applyFont="1" applyFill="1" applyBorder="1" applyAlignment="1">
      <alignment horizontal="left" vertical="top"/>
    </xf>
    <xf numFmtId="0" fontId="3" fillId="0" borderId="30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173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0" fontId="3" fillId="0" borderId="38" xfId="0" applyNumberFormat="1" applyFont="1" applyBorder="1" applyAlignment="1">
      <alignment vertical="top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173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172" fontId="3" fillId="0" borderId="33" xfId="0" applyNumberFormat="1" applyFont="1" applyFill="1" applyBorder="1" applyAlignment="1">
      <alignment horizontal="right" vertical="top"/>
    </xf>
    <xf numFmtId="0" fontId="3" fillId="0" borderId="23" xfId="0" applyNumberFormat="1" applyFont="1" applyBorder="1" applyAlignment="1">
      <alignment vertical="top"/>
    </xf>
    <xf numFmtId="0" fontId="3" fillId="0" borderId="17" xfId="0" applyFont="1" applyBorder="1" applyAlignment="1">
      <alignment/>
    </xf>
    <xf numFmtId="0" fontId="3" fillId="0" borderId="29" xfId="0" applyFont="1" applyBorder="1" applyAlignment="1">
      <alignment horizontal="center" vertical="justify" wrapText="1"/>
    </xf>
    <xf numFmtId="173" fontId="3" fillId="0" borderId="29" xfId="0" applyNumberFormat="1" applyFont="1" applyBorder="1" applyAlignment="1">
      <alignment horizontal="center" vertical="justify"/>
    </xf>
    <xf numFmtId="49" fontId="3" fillId="0" borderId="29" xfId="0" applyNumberFormat="1" applyFont="1" applyBorder="1" applyAlignment="1">
      <alignment horizontal="center" vertical="justify"/>
    </xf>
    <xf numFmtId="172" fontId="3" fillId="0" borderId="29" xfId="0" applyNumberFormat="1" applyFont="1" applyBorder="1" applyAlignment="1">
      <alignment horizontal="right" vertical="top"/>
    </xf>
    <xf numFmtId="0" fontId="3" fillId="0" borderId="30" xfId="0" applyNumberFormat="1" applyFont="1" applyBorder="1" applyAlignment="1">
      <alignment vertical="top"/>
    </xf>
    <xf numFmtId="0" fontId="3" fillId="0" borderId="29" xfId="0" applyFont="1" applyBorder="1" applyAlignment="1">
      <alignment horizontal="center" vertical="top" wrapText="1"/>
    </xf>
    <xf numFmtId="173" fontId="3" fillId="0" borderId="29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 vertical="justify" wrapText="1"/>
    </xf>
    <xf numFmtId="173" fontId="2" fillId="0" borderId="29" xfId="0" applyNumberFormat="1" applyFont="1" applyBorder="1" applyAlignment="1">
      <alignment horizontal="center" vertical="justify"/>
    </xf>
    <xf numFmtId="49" fontId="2" fillId="0" borderId="29" xfId="0" applyNumberFormat="1" applyFont="1" applyBorder="1" applyAlignment="1">
      <alignment horizontal="center" vertical="justify"/>
    </xf>
    <xf numFmtId="172" fontId="2" fillId="0" borderId="29" xfId="0" applyNumberFormat="1" applyFont="1" applyBorder="1" applyAlignment="1">
      <alignment horizontal="right" vertical="top"/>
    </xf>
    <xf numFmtId="0" fontId="2" fillId="0" borderId="30" xfId="0" applyNumberFormat="1" applyFont="1" applyBorder="1" applyAlignment="1">
      <alignment vertical="top"/>
    </xf>
    <xf numFmtId="49" fontId="2" fillId="0" borderId="29" xfId="0" applyNumberFormat="1" applyFont="1" applyBorder="1" applyAlignment="1">
      <alignment horizontal="center" vertical="top"/>
    </xf>
    <xf numFmtId="0" fontId="16" fillId="0" borderId="17" xfId="0" applyFont="1" applyBorder="1" applyAlignment="1">
      <alignment vertical="justify" wrapText="1"/>
    </xf>
    <xf numFmtId="172" fontId="2" fillId="0" borderId="29" xfId="0" applyNumberFormat="1" applyFont="1" applyBorder="1" applyAlignment="1">
      <alignment vertical="top"/>
    </xf>
    <xf numFmtId="172" fontId="2" fillId="0" borderId="29" xfId="0" applyNumberFormat="1" applyFont="1" applyBorder="1" applyAlignment="1">
      <alignment horizontal="right" vertical="justify"/>
    </xf>
    <xf numFmtId="172" fontId="3" fillId="0" borderId="30" xfId="0" applyNumberFormat="1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173" fontId="2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173" fontId="3" fillId="0" borderId="16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 wrapText="1"/>
    </xf>
    <xf numFmtId="173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49" fontId="20" fillId="0" borderId="29" xfId="0" applyNumberFormat="1" applyFont="1" applyBorder="1" applyAlignment="1">
      <alignment horizontal="center" vertical="justify"/>
    </xf>
    <xf numFmtId="172" fontId="2" fillId="0" borderId="16" xfId="0" applyNumberFormat="1" applyFont="1" applyBorder="1" applyAlignment="1">
      <alignment horizontal="right" vertical="justify"/>
    </xf>
    <xf numFmtId="49" fontId="2" fillId="0" borderId="16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vertical="top" wrapText="1"/>
    </xf>
    <xf numFmtId="0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173" fontId="15" fillId="0" borderId="1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 wrapText="1"/>
    </xf>
    <xf numFmtId="173" fontId="3" fillId="0" borderId="14" xfId="0" applyNumberFormat="1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justify" wrapText="1"/>
    </xf>
    <xf numFmtId="173" fontId="2" fillId="0" borderId="16" xfId="0" applyNumberFormat="1" applyFont="1" applyBorder="1" applyAlignment="1">
      <alignment horizontal="center" vertical="justify"/>
    </xf>
    <xf numFmtId="0" fontId="3" fillId="0" borderId="29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172" fontId="2" fillId="0" borderId="18" xfId="0" applyNumberFormat="1" applyFont="1" applyBorder="1" applyAlignment="1">
      <alignment horizontal="right" vertical="justify"/>
    </xf>
    <xf numFmtId="49" fontId="3" fillId="0" borderId="15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vertical="justify" wrapText="1"/>
    </xf>
    <xf numFmtId="0" fontId="3" fillId="0" borderId="29" xfId="0" applyNumberFormat="1" applyFont="1" applyBorder="1" applyAlignment="1">
      <alignment horizontal="center" vertical="justify" wrapText="1"/>
    </xf>
    <xf numFmtId="49" fontId="3" fillId="0" borderId="31" xfId="0" applyNumberFormat="1" applyFont="1" applyBorder="1" applyAlignment="1">
      <alignment horizontal="center" vertical="justify"/>
    </xf>
    <xf numFmtId="0" fontId="2" fillId="0" borderId="29" xfId="0" applyFont="1" applyBorder="1" applyAlignment="1">
      <alignment horizontal="center" vertical="justify"/>
    </xf>
    <xf numFmtId="0" fontId="2" fillId="0" borderId="32" xfId="0" applyNumberFormat="1" applyFont="1" applyBorder="1" applyAlignment="1">
      <alignment horizontal="center" vertical="justify" wrapText="1"/>
    </xf>
    <xf numFmtId="173" fontId="2" fillId="0" borderId="32" xfId="0" applyNumberFormat="1" applyFont="1" applyBorder="1" applyAlignment="1">
      <alignment horizontal="center" vertical="justify"/>
    </xf>
    <xf numFmtId="49" fontId="2" fillId="0" borderId="32" xfId="0" applyNumberFormat="1" applyFont="1" applyBorder="1" applyAlignment="1">
      <alignment horizontal="center" vertical="justify"/>
    </xf>
    <xf numFmtId="172" fontId="3" fillId="0" borderId="29" xfId="0" applyNumberFormat="1" applyFont="1" applyBorder="1" applyAlignment="1">
      <alignment vertical="top"/>
    </xf>
    <xf numFmtId="172" fontId="3" fillId="0" borderId="2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center" vertical="justify"/>
    </xf>
    <xf numFmtId="49" fontId="2" fillId="0" borderId="29" xfId="0" applyNumberFormat="1" applyFont="1" applyFill="1" applyBorder="1" applyAlignment="1">
      <alignment horizontal="center" vertical="justify"/>
    </xf>
    <xf numFmtId="0" fontId="3" fillId="0" borderId="29" xfId="0" applyFont="1" applyFill="1" applyBorder="1" applyAlignment="1">
      <alignment horizontal="center" vertical="justify" wrapText="1"/>
    </xf>
    <xf numFmtId="173" fontId="3" fillId="0" borderId="29" xfId="0" applyNumberFormat="1" applyFont="1" applyFill="1" applyBorder="1" applyAlignment="1">
      <alignment horizontal="center" vertical="justify"/>
    </xf>
    <xf numFmtId="0" fontId="2" fillId="0" borderId="29" xfId="0" applyFont="1" applyFill="1" applyBorder="1" applyAlignment="1">
      <alignment horizontal="center" vertical="justify" wrapText="1"/>
    </xf>
    <xf numFmtId="173" fontId="2" fillId="0" borderId="29" xfId="0" applyNumberFormat="1" applyFont="1" applyFill="1" applyBorder="1" applyAlignment="1">
      <alignment horizontal="center" vertical="justify"/>
    </xf>
    <xf numFmtId="49" fontId="2" fillId="0" borderId="1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39" xfId="0" applyNumberFormat="1" applyFont="1" applyBorder="1" applyAlignment="1">
      <alignment vertical="top"/>
    </xf>
    <xf numFmtId="172" fontId="2" fillId="0" borderId="30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7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42" xfId="0" applyFont="1" applyBorder="1" applyAlignment="1">
      <alignment vertical="center" wrapText="1"/>
    </xf>
    <xf numFmtId="0" fontId="1" fillId="0" borderId="43" xfId="0" applyFont="1" applyFill="1" applyBorder="1" applyAlignment="1">
      <alignment/>
    </xf>
    <xf numFmtId="172" fontId="2" fillId="0" borderId="16" xfId="0" applyNumberFormat="1" applyFont="1" applyBorder="1" applyAlignment="1">
      <alignment vertical="top"/>
    </xf>
    <xf numFmtId="172" fontId="2" fillId="0" borderId="30" xfId="0" applyNumberFormat="1" applyFont="1" applyFill="1" applyBorder="1" applyAlignment="1">
      <alignment vertical="center"/>
    </xf>
    <xf numFmtId="172" fontId="3" fillId="0" borderId="30" xfId="0" applyNumberFormat="1" applyFont="1" applyBorder="1" applyAlignment="1">
      <alignment vertical="center"/>
    </xf>
    <xf numFmtId="172" fontId="2" fillId="0" borderId="29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172" fontId="3" fillId="0" borderId="33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2" fontId="2" fillId="0" borderId="30" xfId="0" applyNumberFormat="1" applyFont="1" applyBorder="1" applyAlignment="1">
      <alignment horizontal="center"/>
    </xf>
    <xf numFmtId="172" fontId="2" fillId="0" borderId="2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 horizontal="center"/>
    </xf>
    <xf numFmtId="172" fontId="3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72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72" fontId="4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72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="70" zoomScaleNormal="70" zoomScalePageLayoutView="0" workbookViewId="0" topLeftCell="B1">
      <selection activeCell="F4" sqref="F4"/>
    </sheetView>
  </sheetViews>
  <sheetFormatPr defaultColWidth="9.140625" defaultRowHeight="12.75"/>
  <cols>
    <col min="1" max="1" width="3.421875" style="0" customWidth="1"/>
    <col min="2" max="2" width="10.421875" style="0" customWidth="1"/>
    <col min="3" max="3" width="8.00390625" style="0" customWidth="1"/>
    <col min="4" max="4" width="24.140625" style="0" customWidth="1"/>
    <col min="5" max="5" width="103.8515625" style="0" customWidth="1"/>
    <col min="6" max="6" width="15.57421875" style="0" customWidth="1"/>
    <col min="7" max="7" width="13.140625" style="0" customWidth="1"/>
    <col min="8" max="8" width="13.421875" style="0" customWidth="1"/>
  </cols>
  <sheetData>
    <row r="1" spans="3:8" ht="23.25" customHeight="1">
      <c r="C1" s="1" t="s">
        <v>0</v>
      </c>
      <c r="D1" s="2" t="s">
        <v>150</v>
      </c>
      <c r="E1" s="326" t="s">
        <v>149</v>
      </c>
      <c r="F1" s="326"/>
      <c r="G1" s="33"/>
      <c r="H1" s="2"/>
    </row>
    <row r="2" spans="4:8" ht="0.75" customHeight="1" hidden="1">
      <c r="D2" s="3"/>
      <c r="E2" s="2"/>
      <c r="F2" s="2"/>
      <c r="G2" s="2"/>
      <c r="H2" s="2"/>
    </row>
    <row r="3" spans="4:10" ht="18.75" customHeight="1">
      <c r="D3" s="3"/>
      <c r="E3" s="33"/>
      <c r="F3" s="320"/>
      <c r="G3" s="320"/>
      <c r="H3" s="321" t="s">
        <v>315</v>
      </c>
      <c r="I3" s="321"/>
      <c r="J3" s="321"/>
    </row>
    <row r="4" ht="8.25" customHeight="1">
      <c r="D4" s="4"/>
    </row>
    <row r="5" ht="16.5">
      <c r="D5" s="5" t="s">
        <v>72</v>
      </c>
    </row>
    <row r="6" ht="16.5">
      <c r="D6" s="5" t="s">
        <v>303</v>
      </c>
    </row>
    <row r="7" spans="6:8" ht="11.25" customHeight="1">
      <c r="F7" s="4"/>
      <c r="H7" s="4" t="s">
        <v>1</v>
      </c>
    </row>
    <row r="8" spans="2:15" ht="31.5">
      <c r="B8" s="45" t="s">
        <v>164</v>
      </c>
      <c r="C8" s="323" t="s">
        <v>2</v>
      </c>
      <c r="D8" s="324"/>
      <c r="E8" s="26" t="s">
        <v>3</v>
      </c>
      <c r="F8" s="26" t="s">
        <v>163</v>
      </c>
      <c r="G8" s="26" t="s">
        <v>70</v>
      </c>
      <c r="H8" s="31" t="s">
        <v>71</v>
      </c>
      <c r="I8" s="41"/>
      <c r="J8" s="41"/>
      <c r="K8" s="41"/>
      <c r="L8" s="41"/>
      <c r="M8" s="41"/>
      <c r="N8" s="41"/>
      <c r="O8" s="41"/>
    </row>
    <row r="9" spans="1:15" ht="15" customHeight="1">
      <c r="A9" s="41"/>
      <c r="B9" s="136" t="s">
        <v>165</v>
      </c>
      <c r="C9" s="137" t="s">
        <v>4</v>
      </c>
      <c r="D9" s="138" t="s">
        <v>5</v>
      </c>
      <c r="E9" s="139" t="s">
        <v>6</v>
      </c>
      <c r="F9" s="129">
        <f>F10+F24+F27+F31+F40</f>
        <v>103151.9</v>
      </c>
      <c r="G9" s="129">
        <f>G10+G24+G27+G31+G40</f>
        <v>34043.5</v>
      </c>
      <c r="H9" s="140">
        <f>ROUND(G9/F9*100,1)</f>
        <v>33</v>
      </c>
      <c r="I9" s="41"/>
      <c r="J9" s="41"/>
      <c r="K9" s="41"/>
      <c r="L9" s="41"/>
      <c r="M9" s="41"/>
      <c r="N9" s="41"/>
      <c r="O9" s="41"/>
    </row>
    <row r="10" spans="1:15" ht="23.25" customHeight="1">
      <c r="A10" s="41"/>
      <c r="B10" s="141" t="s">
        <v>167</v>
      </c>
      <c r="C10" s="142" t="s">
        <v>4</v>
      </c>
      <c r="D10" s="143" t="s">
        <v>7</v>
      </c>
      <c r="E10" s="144" t="s">
        <v>8</v>
      </c>
      <c r="F10" s="124">
        <f>F11+F19+F22</f>
        <v>50854</v>
      </c>
      <c r="G10" s="124">
        <f>G11+G19+G22</f>
        <v>28992.3</v>
      </c>
      <c r="H10" s="93">
        <f aca="true" t="shared" si="0" ref="H10:H53">ROUND(G10/F10*100,1)</f>
        <v>57</v>
      </c>
      <c r="I10" s="41"/>
      <c r="J10" s="41"/>
      <c r="K10" s="41"/>
      <c r="L10" s="41"/>
      <c r="M10" s="41"/>
      <c r="N10" s="41"/>
      <c r="O10" s="41"/>
    </row>
    <row r="11" spans="1:15" s="48" customFormat="1" ht="20.25" customHeight="1">
      <c r="A11" s="41"/>
      <c r="B11" s="145" t="s">
        <v>166</v>
      </c>
      <c r="C11" s="146" t="s">
        <v>4</v>
      </c>
      <c r="D11" s="147" t="s">
        <v>9</v>
      </c>
      <c r="E11" s="148" t="s">
        <v>10</v>
      </c>
      <c r="F11" s="149">
        <f>F12+F15+F18</f>
        <v>41052</v>
      </c>
      <c r="G11" s="149">
        <f>G12+G15+G18</f>
        <v>24312.7</v>
      </c>
      <c r="H11" s="150">
        <f t="shared" si="0"/>
        <v>59.2</v>
      </c>
      <c r="I11" s="41"/>
      <c r="J11" s="41"/>
      <c r="K11" s="41"/>
      <c r="L11" s="41"/>
      <c r="M11" s="41"/>
      <c r="N11" s="41"/>
      <c r="O11" s="41"/>
    </row>
    <row r="12" spans="2:8" s="41" customFormat="1" ht="30.75" customHeight="1">
      <c r="B12" s="151" t="s">
        <v>168</v>
      </c>
      <c r="C12" s="152" t="s">
        <v>11</v>
      </c>
      <c r="D12" s="153" t="s">
        <v>12</v>
      </c>
      <c r="E12" s="154" t="s">
        <v>13</v>
      </c>
      <c r="F12" s="155">
        <f>F13+F14</f>
        <v>32201</v>
      </c>
      <c r="G12" s="155">
        <f>G13+G14</f>
        <v>18731.5</v>
      </c>
      <c r="H12" s="156">
        <f t="shared" si="0"/>
        <v>58.2</v>
      </c>
    </row>
    <row r="13" spans="1:15" ht="16.5" customHeight="1">
      <c r="A13" s="41"/>
      <c r="B13" s="157" t="s">
        <v>169</v>
      </c>
      <c r="C13" s="158">
        <v>182</v>
      </c>
      <c r="D13" s="159" t="s">
        <v>14</v>
      </c>
      <c r="E13" s="160" t="s">
        <v>13</v>
      </c>
      <c r="F13" s="127">
        <v>32200</v>
      </c>
      <c r="G13" s="125">
        <v>18732.4</v>
      </c>
      <c r="H13" s="87">
        <f t="shared" si="0"/>
        <v>58.2</v>
      </c>
      <c r="I13" s="41"/>
      <c r="J13" s="41"/>
      <c r="K13" s="41"/>
      <c r="L13" s="41"/>
      <c r="M13" s="41"/>
      <c r="N13" s="41"/>
      <c r="O13" s="41"/>
    </row>
    <row r="14" spans="1:15" ht="33.75" customHeight="1">
      <c r="A14" s="41"/>
      <c r="B14" s="157" t="s">
        <v>170</v>
      </c>
      <c r="C14" s="161" t="s">
        <v>11</v>
      </c>
      <c r="D14" s="162" t="s">
        <v>15</v>
      </c>
      <c r="E14" s="160" t="s">
        <v>16</v>
      </c>
      <c r="F14" s="163">
        <v>1</v>
      </c>
      <c r="G14" s="101">
        <v>-0.9</v>
      </c>
      <c r="H14" s="97">
        <f t="shared" si="0"/>
        <v>-90</v>
      </c>
      <c r="I14" s="41"/>
      <c r="J14" s="41"/>
      <c r="K14" s="41"/>
      <c r="L14" s="41"/>
      <c r="M14" s="41"/>
      <c r="N14" s="41"/>
      <c r="O14" s="41"/>
    </row>
    <row r="15" spans="2:8" s="41" customFormat="1" ht="30.75" customHeight="1">
      <c r="B15" s="151" t="s">
        <v>171</v>
      </c>
      <c r="C15" s="164" t="s">
        <v>11</v>
      </c>
      <c r="D15" s="165" t="s">
        <v>17</v>
      </c>
      <c r="E15" s="154" t="s">
        <v>18</v>
      </c>
      <c r="F15" s="86">
        <f>F16+F17</f>
        <v>6771</v>
      </c>
      <c r="G15" s="86">
        <f>G16+G17</f>
        <v>3579</v>
      </c>
      <c r="H15" s="166">
        <f t="shared" si="0"/>
        <v>52.9</v>
      </c>
    </row>
    <row r="16" spans="2:8" s="41" customFormat="1" ht="31.5" customHeight="1">
      <c r="B16" s="167" t="s">
        <v>172</v>
      </c>
      <c r="C16" s="168">
        <v>182</v>
      </c>
      <c r="D16" s="169" t="s">
        <v>19</v>
      </c>
      <c r="E16" s="170" t="s">
        <v>18</v>
      </c>
      <c r="F16" s="82">
        <v>6770</v>
      </c>
      <c r="G16" s="171">
        <v>3578.8</v>
      </c>
      <c r="H16" s="172">
        <f t="shared" si="0"/>
        <v>52.9</v>
      </c>
    </row>
    <row r="17" spans="2:8" s="41" customFormat="1" ht="34.5" customHeight="1">
      <c r="B17" s="167" t="s">
        <v>173</v>
      </c>
      <c r="C17" s="168" t="s">
        <v>11</v>
      </c>
      <c r="D17" s="169" t="s">
        <v>20</v>
      </c>
      <c r="E17" s="170" t="s">
        <v>21</v>
      </c>
      <c r="F17" s="82">
        <v>1</v>
      </c>
      <c r="G17" s="171">
        <v>0.2</v>
      </c>
      <c r="H17" s="172">
        <f t="shared" si="0"/>
        <v>20</v>
      </c>
    </row>
    <row r="18" spans="2:8" s="42" customFormat="1" ht="21" customHeight="1">
      <c r="B18" s="151" t="s">
        <v>174</v>
      </c>
      <c r="C18" s="164" t="s">
        <v>11</v>
      </c>
      <c r="D18" s="165" t="s">
        <v>22</v>
      </c>
      <c r="E18" s="154" t="s">
        <v>161</v>
      </c>
      <c r="F18" s="86">
        <v>2080</v>
      </c>
      <c r="G18" s="173">
        <v>2002.2</v>
      </c>
      <c r="H18" s="133">
        <f t="shared" si="0"/>
        <v>96.3</v>
      </c>
    </row>
    <row r="19" spans="1:18" s="48" customFormat="1" ht="18.75" customHeight="1">
      <c r="A19" s="41"/>
      <c r="B19" s="145" t="s">
        <v>175</v>
      </c>
      <c r="C19" s="174" t="s">
        <v>4</v>
      </c>
      <c r="D19" s="175" t="s">
        <v>23</v>
      </c>
      <c r="E19" s="148" t="s">
        <v>24</v>
      </c>
      <c r="F19" s="176">
        <v>9002</v>
      </c>
      <c r="G19" s="176">
        <f>SUM(G20:G21)</f>
        <v>4367</v>
      </c>
      <c r="H19" s="177">
        <f t="shared" si="0"/>
        <v>48.5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16.5" customHeight="1">
      <c r="A20" s="41"/>
      <c r="B20" s="157" t="s">
        <v>176</v>
      </c>
      <c r="C20" s="161">
        <v>182</v>
      </c>
      <c r="D20" s="162" t="s">
        <v>25</v>
      </c>
      <c r="E20" s="160" t="s">
        <v>24</v>
      </c>
      <c r="F20" s="163">
        <v>9000</v>
      </c>
      <c r="G20" s="101">
        <v>4364.8</v>
      </c>
      <c r="H20" s="97">
        <f t="shared" si="0"/>
        <v>48.5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31.5">
      <c r="A21" s="41"/>
      <c r="B21" s="157" t="s">
        <v>177</v>
      </c>
      <c r="C21" s="161" t="s">
        <v>11</v>
      </c>
      <c r="D21" s="162" t="s">
        <v>26</v>
      </c>
      <c r="E21" s="160" t="s">
        <v>27</v>
      </c>
      <c r="F21" s="163">
        <v>2</v>
      </c>
      <c r="G21" s="101">
        <v>2.2</v>
      </c>
      <c r="H21" s="178">
        <f t="shared" si="0"/>
        <v>110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8" customFormat="1" ht="24.75" customHeight="1">
      <c r="A22" s="41"/>
      <c r="B22" s="145" t="s">
        <v>178</v>
      </c>
      <c r="C22" s="174" t="s">
        <v>4</v>
      </c>
      <c r="D22" s="175" t="s">
        <v>132</v>
      </c>
      <c r="E22" s="148" t="s">
        <v>133</v>
      </c>
      <c r="F22" s="176">
        <f>F23</f>
        <v>800</v>
      </c>
      <c r="G22" s="179">
        <f>G23</f>
        <v>312.6</v>
      </c>
      <c r="H22" s="177">
        <f t="shared" si="0"/>
        <v>39.1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8" ht="34.5" customHeight="1">
      <c r="A23" s="41"/>
      <c r="B23" s="157" t="s">
        <v>179</v>
      </c>
      <c r="C23" s="161" t="s">
        <v>11</v>
      </c>
      <c r="D23" s="162" t="s">
        <v>132</v>
      </c>
      <c r="E23" s="160" t="s">
        <v>192</v>
      </c>
      <c r="F23" s="81">
        <v>800</v>
      </c>
      <c r="G23" s="180">
        <v>312.6</v>
      </c>
      <c r="H23" s="97">
        <f t="shared" si="0"/>
        <v>39.1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6" customFormat="1" ht="19.5" customHeight="1">
      <c r="A24" s="54"/>
      <c r="B24" s="141" t="s">
        <v>180</v>
      </c>
      <c r="C24" s="181" t="s">
        <v>4</v>
      </c>
      <c r="D24" s="182" t="s">
        <v>28</v>
      </c>
      <c r="E24" s="144" t="s">
        <v>189</v>
      </c>
      <c r="F24" s="92">
        <f>F26</f>
        <v>48900</v>
      </c>
      <c r="G24" s="92">
        <f>G26</f>
        <v>3138.5</v>
      </c>
      <c r="H24" s="98">
        <f t="shared" si="0"/>
        <v>6.4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49" customFormat="1" ht="21.75" customHeight="1">
      <c r="A25" s="55"/>
      <c r="B25" s="183" t="s">
        <v>181</v>
      </c>
      <c r="C25" s="174" t="s">
        <v>4</v>
      </c>
      <c r="D25" s="175" t="s">
        <v>182</v>
      </c>
      <c r="E25" s="148" t="s">
        <v>183</v>
      </c>
      <c r="F25" s="176">
        <f>F26</f>
        <v>48900</v>
      </c>
      <c r="G25" s="176">
        <f>G26</f>
        <v>3138.5</v>
      </c>
      <c r="H25" s="177">
        <f>H26</f>
        <v>6.4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s="47" customFormat="1" ht="36" customHeight="1">
      <c r="A26" s="55"/>
      <c r="B26" s="157" t="s">
        <v>185</v>
      </c>
      <c r="C26" s="161" t="s">
        <v>11</v>
      </c>
      <c r="D26" s="162" t="s">
        <v>29</v>
      </c>
      <c r="E26" s="160" t="s">
        <v>184</v>
      </c>
      <c r="F26" s="81">
        <v>48900</v>
      </c>
      <c r="G26" s="101">
        <v>3138.5</v>
      </c>
      <c r="H26" s="97">
        <f t="shared" si="0"/>
        <v>6.4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50" customFormat="1" ht="36" customHeight="1">
      <c r="A27" s="56"/>
      <c r="B27" s="184" t="s">
        <v>186</v>
      </c>
      <c r="C27" s="185" t="s">
        <v>4</v>
      </c>
      <c r="D27" s="186" t="s">
        <v>30</v>
      </c>
      <c r="E27" s="187" t="s">
        <v>190</v>
      </c>
      <c r="F27" s="188">
        <f aca="true" t="shared" si="1" ref="F27:G29">F28</f>
        <v>798.5</v>
      </c>
      <c r="G27" s="188">
        <f t="shared" si="1"/>
        <v>672.9</v>
      </c>
      <c r="H27" s="189">
        <f t="shared" si="0"/>
        <v>84.3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 s="51" customFormat="1" ht="18.75" customHeight="1">
      <c r="A28" s="57"/>
      <c r="B28" s="190" t="s">
        <v>187</v>
      </c>
      <c r="C28" s="191" t="s">
        <v>4</v>
      </c>
      <c r="D28" s="192" t="s">
        <v>31</v>
      </c>
      <c r="E28" s="193" t="s">
        <v>188</v>
      </c>
      <c r="F28" s="194">
        <f t="shared" si="1"/>
        <v>798.5</v>
      </c>
      <c r="G28" s="194">
        <f t="shared" si="1"/>
        <v>672.9</v>
      </c>
      <c r="H28" s="195">
        <f t="shared" si="0"/>
        <v>84.3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s="30" customFormat="1" ht="35.25" customHeight="1">
      <c r="A29" s="57"/>
      <c r="B29" s="196" t="s">
        <v>193</v>
      </c>
      <c r="C29" s="197" t="s">
        <v>4</v>
      </c>
      <c r="D29" s="198" t="s">
        <v>32</v>
      </c>
      <c r="E29" s="199" t="s">
        <v>191</v>
      </c>
      <c r="F29" s="104">
        <f t="shared" si="1"/>
        <v>798.5</v>
      </c>
      <c r="G29" s="104">
        <f t="shared" si="1"/>
        <v>672.9</v>
      </c>
      <c r="H29" s="105">
        <f t="shared" si="0"/>
        <v>84.3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s="30" customFormat="1" ht="46.5" customHeight="1">
      <c r="A30" s="57"/>
      <c r="B30" s="196" t="s">
        <v>194</v>
      </c>
      <c r="C30" s="197" t="s">
        <v>4</v>
      </c>
      <c r="D30" s="198" t="s">
        <v>33</v>
      </c>
      <c r="E30" s="199" t="s">
        <v>34</v>
      </c>
      <c r="F30" s="104">
        <v>798.5</v>
      </c>
      <c r="G30" s="106">
        <v>672.9</v>
      </c>
      <c r="H30" s="200">
        <f t="shared" si="0"/>
        <v>84.3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s="30" customFormat="1" ht="24" customHeight="1">
      <c r="A31" s="57"/>
      <c r="B31" s="184" t="s">
        <v>196</v>
      </c>
      <c r="C31" s="201" t="s">
        <v>4</v>
      </c>
      <c r="D31" s="186" t="s">
        <v>35</v>
      </c>
      <c r="E31" s="187" t="s">
        <v>195</v>
      </c>
      <c r="F31" s="188">
        <f>F32+F33</f>
        <v>2259.4</v>
      </c>
      <c r="G31" s="188">
        <f>G32+G33</f>
        <v>669</v>
      </c>
      <c r="H31" s="202">
        <f t="shared" si="0"/>
        <v>29.6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s="51" customFormat="1" ht="48" customHeight="1">
      <c r="A32" s="57"/>
      <c r="B32" s="190" t="s">
        <v>197</v>
      </c>
      <c r="C32" s="191" t="s">
        <v>11</v>
      </c>
      <c r="D32" s="192" t="s">
        <v>36</v>
      </c>
      <c r="E32" s="193" t="s">
        <v>37</v>
      </c>
      <c r="F32" s="194">
        <v>242</v>
      </c>
      <c r="G32" s="203">
        <v>128</v>
      </c>
      <c r="H32" s="204">
        <f t="shared" si="0"/>
        <v>52.9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s="52" customFormat="1" ht="18" customHeight="1">
      <c r="A33" s="56"/>
      <c r="B33" s="190" t="s">
        <v>198</v>
      </c>
      <c r="C33" s="205" t="s">
        <v>4</v>
      </c>
      <c r="D33" s="206" t="s">
        <v>38</v>
      </c>
      <c r="E33" s="207" t="s">
        <v>39</v>
      </c>
      <c r="F33" s="208">
        <f>F34</f>
        <v>2017.4</v>
      </c>
      <c r="G33" s="208">
        <f>G34</f>
        <v>541</v>
      </c>
      <c r="H33" s="209">
        <f t="shared" si="0"/>
        <v>26.8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s="53" customFormat="1" ht="33" customHeight="1">
      <c r="A34" s="58"/>
      <c r="B34" s="190" t="s">
        <v>200</v>
      </c>
      <c r="C34" s="191" t="s">
        <v>4</v>
      </c>
      <c r="D34" s="192" t="s">
        <v>40</v>
      </c>
      <c r="E34" s="193" t="s">
        <v>199</v>
      </c>
      <c r="F34" s="194">
        <f>SUM(F35:F39)</f>
        <v>2017.4</v>
      </c>
      <c r="G34" s="194">
        <f>SUM(G35:G39)</f>
        <v>541</v>
      </c>
      <c r="H34" s="204">
        <f t="shared" si="0"/>
        <v>26.8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30" customFormat="1" ht="33" customHeight="1">
      <c r="A35" s="57"/>
      <c r="B35" s="196" t="s">
        <v>201</v>
      </c>
      <c r="C35" s="197" t="s">
        <v>41</v>
      </c>
      <c r="D35" s="198" t="s">
        <v>42</v>
      </c>
      <c r="E35" s="199" t="s">
        <v>43</v>
      </c>
      <c r="F35" s="104">
        <v>1680</v>
      </c>
      <c r="G35" s="106">
        <v>390</v>
      </c>
      <c r="H35" s="200">
        <f t="shared" si="0"/>
        <v>23.2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5" s="30" customFormat="1" ht="36.75" customHeight="1">
      <c r="A36" s="57"/>
      <c r="B36" s="196" t="s">
        <v>202</v>
      </c>
      <c r="C36" s="197" t="s">
        <v>44</v>
      </c>
      <c r="D36" s="198" t="s">
        <v>42</v>
      </c>
      <c r="E36" s="199" t="s">
        <v>43</v>
      </c>
      <c r="F36" s="104">
        <v>165</v>
      </c>
      <c r="G36" s="106">
        <v>63</v>
      </c>
      <c r="H36" s="200">
        <f t="shared" si="0"/>
        <v>38.2</v>
      </c>
      <c r="I36" s="57"/>
      <c r="J36" s="57"/>
      <c r="K36" s="57"/>
      <c r="L36" s="57"/>
      <c r="M36" s="57"/>
      <c r="N36" s="57"/>
      <c r="O36" s="57"/>
    </row>
    <row r="37" spans="1:15" s="30" customFormat="1" ht="35.25" customHeight="1">
      <c r="A37" s="57"/>
      <c r="B37" s="196" t="s">
        <v>203</v>
      </c>
      <c r="C37" s="197" t="s">
        <v>305</v>
      </c>
      <c r="D37" s="198" t="s">
        <v>42</v>
      </c>
      <c r="E37" s="199" t="s">
        <v>43</v>
      </c>
      <c r="F37" s="104">
        <v>50</v>
      </c>
      <c r="G37" s="106">
        <v>50</v>
      </c>
      <c r="H37" s="200">
        <f t="shared" si="0"/>
        <v>100</v>
      </c>
      <c r="I37" s="57"/>
      <c r="J37" s="57"/>
      <c r="K37" s="57"/>
      <c r="L37" s="57"/>
      <c r="M37" s="57"/>
      <c r="N37" s="57"/>
      <c r="O37" s="57"/>
    </row>
    <row r="38" spans="1:15" s="30" customFormat="1" ht="36.75" customHeight="1">
      <c r="A38" s="57"/>
      <c r="B38" s="196" t="s">
        <v>204</v>
      </c>
      <c r="C38" s="197" t="s">
        <v>45</v>
      </c>
      <c r="D38" s="198" t="s">
        <v>42</v>
      </c>
      <c r="E38" s="199" t="s">
        <v>43</v>
      </c>
      <c r="F38" s="104">
        <v>117</v>
      </c>
      <c r="G38" s="106">
        <v>35</v>
      </c>
      <c r="H38" s="200">
        <f t="shared" si="0"/>
        <v>29.9</v>
      </c>
      <c r="I38" s="57"/>
      <c r="J38" s="57"/>
      <c r="K38" s="57"/>
      <c r="L38" s="57"/>
      <c r="M38" s="57"/>
      <c r="N38" s="57"/>
      <c r="O38" s="57"/>
    </row>
    <row r="39" spans="1:15" s="30" customFormat="1" ht="42.75" customHeight="1">
      <c r="A39" s="57"/>
      <c r="B39" s="340" t="s">
        <v>304</v>
      </c>
      <c r="C39" s="197" t="s">
        <v>45</v>
      </c>
      <c r="D39" s="198" t="s">
        <v>46</v>
      </c>
      <c r="E39" s="199" t="s">
        <v>47</v>
      </c>
      <c r="F39" s="104">
        <v>5.4</v>
      </c>
      <c r="G39" s="106">
        <v>3</v>
      </c>
      <c r="H39" s="200">
        <f t="shared" si="0"/>
        <v>55.6</v>
      </c>
      <c r="I39" s="57"/>
      <c r="J39" s="57"/>
      <c r="K39" s="57"/>
      <c r="L39" s="57"/>
      <c r="M39" s="57"/>
      <c r="N39" s="57"/>
      <c r="O39" s="57"/>
    </row>
    <row r="40" spans="1:15" s="50" customFormat="1" ht="36.75" customHeight="1">
      <c r="A40" s="56"/>
      <c r="B40" s="210" t="s">
        <v>283</v>
      </c>
      <c r="C40" s="205" t="s">
        <v>4</v>
      </c>
      <c r="D40" s="206" t="s">
        <v>285</v>
      </c>
      <c r="E40" s="207" t="s">
        <v>217</v>
      </c>
      <c r="F40" s="208">
        <f>F41</f>
        <v>340</v>
      </c>
      <c r="G40" s="211">
        <f>G41</f>
        <v>570.8</v>
      </c>
      <c r="H40" s="202">
        <f t="shared" si="0"/>
        <v>167.9</v>
      </c>
      <c r="I40" s="56"/>
      <c r="J40" s="56"/>
      <c r="K40" s="56"/>
      <c r="L40" s="56"/>
      <c r="M40" s="56"/>
      <c r="N40" s="56"/>
      <c r="O40" s="56"/>
    </row>
    <row r="41" spans="1:15" s="30" customFormat="1" ht="35.25" customHeight="1">
      <c r="A41" s="57"/>
      <c r="B41" s="196" t="s">
        <v>284</v>
      </c>
      <c r="C41" s="197" t="s">
        <v>56</v>
      </c>
      <c r="D41" s="206" t="s">
        <v>216</v>
      </c>
      <c r="E41" s="199" t="s">
        <v>282</v>
      </c>
      <c r="F41" s="104">
        <v>340</v>
      </c>
      <c r="G41" s="106">
        <v>570.8</v>
      </c>
      <c r="H41" s="200">
        <f t="shared" si="0"/>
        <v>167.9</v>
      </c>
      <c r="I41" s="57"/>
      <c r="J41" s="57"/>
      <c r="K41" s="57"/>
      <c r="L41" s="57"/>
      <c r="M41" s="57"/>
      <c r="N41" s="57"/>
      <c r="O41" s="57"/>
    </row>
    <row r="42" spans="1:15" s="30" customFormat="1" ht="21" customHeight="1">
      <c r="A42" s="57"/>
      <c r="B42" s="213" t="s">
        <v>213</v>
      </c>
      <c r="C42" s="185" t="s">
        <v>4</v>
      </c>
      <c r="D42" s="186" t="s">
        <v>48</v>
      </c>
      <c r="E42" s="214" t="s">
        <v>49</v>
      </c>
      <c r="F42" s="188">
        <f aca="true" t="shared" si="2" ref="F42:G45">F43</f>
        <v>18969.4</v>
      </c>
      <c r="G42" s="188">
        <f t="shared" si="2"/>
        <v>9520</v>
      </c>
      <c r="H42" s="202">
        <f t="shared" si="0"/>
        <v>50.2</v>
      </c>
      <c r="I42" s="57"/>
      <c r="J42" s="57"/>
      <c r="K42" s="57"/>
      <c r="L42" s="57"/>
      <c r="M42" s="57"/>
      <c r="N42" s="57"/>
      <c r="O42" s="57"/>
    </row>
    <row r="43" spans="1:15" s="30" customFormat="1" ht="21" customHeight="1">
      <c r="A43" s="57"/>
      <c r="B43" s="196" t="s">
        <v>214</v>
      </c>
      <c r="C43" s="201" t="s">
        <v>4</v>
      </c>
      <c r="D43" s="186" t="s">
        <v>50</v>
      </c>
      <c r="E43" s="187" t="s">
        <v>51</v>
      </c>
      <c r="F43" s="188">
        <f t="shared" si="2"/>
        <v>18969.4</v>
      </c>
      <c r="G43" s="188">
        <f>G44</f>
        <v>9520</v>
      </c>
      <c r="H43" s="202">
        <f t="shared" si="0"/>
        <v>50.2</v>
      </c>
      <c r="I43" s="57"/>
      <c r="J43" s="57"/>
      <c r="K43" s="57"/>
      <c r="L43" s="57"/>
      <c r="M43" s="57"/>
      <c r="N43" s="57"/>
      <c r="O43" s="57"/>
    </row>
    <row r="44" spans="1:18" s="30" customFormat="1" ht="19.5" customHeight="1">
      <c r="A44" s="57"/>
      <c r="B44" s="196" t="s">
        <v>215</v>
      </c>
      <c r="C44" s="215" t="s">
        <v>4</v>
      </c>
      <c r="D44" s="198" t="s">
        <v>52</v>
      </c>
      <c r="E44" s="199" t="s">
        <v>53</v>
      </c>
      <c r="F44" s="104">
        <f>F45+F49</f>
        <v>18969.4</v>
      </c>
      <c r="G44" s="104">
        <f>G45+G49</f>
        <v>9520</v>
      </c>
      <c r="H44" s="200">
        <f t="shared" si="0"/>
        <v>50.2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s="52" customFormat="1" ht="31.5">
      <c r="A45" s="56"/>
      <c r="B45" s="210" t="s">
        <v>212</v>
      </c>
      <c r="C45" s="205" t="s">
        <v>4</v>
      </c>
      <c r="D45" s="206" t="s">
        <v>54</v>
      </c>
      <c r="E45" s="207" t="s">
        <v>55</v>
      </c>
      <c r="F45" s="208">
        <f t="shared" si="2"/>
        <v>3964.9</v>
      </c>
      <c r="G45" s="208">
        <f t="shared" si="2"/>
        <v>2376</v>
      </c>
      <c r="H45" s="209">
        <f t="shared" si="0"/>
        <v>59.9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s="30" customFormat="1" ht="43.5" customHeight="1">
      <c r="A46" s="57"/>
      <c r="B46" s="196" t="s">
        <v>211</v>
      </c>
      <c r="C46" s="215" t="s">
        <v>56</v>
      </c>
      <c r="D46" s="198" t="s">
        <v>57</v>
      </c>
      <c r="E46" s="199" t="s">
        <v>58</v>
      </c>
      <c r="F46" s="104">
        <f>F47+F48</f>
        <v>3964.9</v>
      </c>
      <c r="G46" s="104">
        <f>G47+G48</f>
        <v>2376</v>
      </c>
      <c r="H46" s="105">
        <f t="shared" si="0"/>
        <v>59.9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s="30" customFormat="1" ht="47.25" customHeight="1">
      <c r="A47" s="57"/>
      <c r="B47" s="196" t="s">
        <v>210</v>
      </c>
      <c r="C47" s="215" t="s">
        <v>56</v>
      </c>
      <c r="D47" s="198" t="s">
        <v>59</v>
      </c>
      <c r="E47" s="199" t="s">
        <v>60</v>
      </c>
      <c r="F47" s="104">
        <v>3958.9</v>
      </c>
      <c r="G47" s="106">
        <v>2370</v>
      </c>
      <c r="H47" s="200">
        <f t="shared" si="0"/>
        <v>59.9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s="30" customFormat="1" ht="62.25" customHeight="1">
      <c r="A48" s="57"/>
      <c r="B48" s="196" t="s">
        <v>209</v>
      </c>
      <c r="C48" s="215" t="s">
        <v>56</v>
      </c>
      <c r="D48" s="198" t="s">
        <v>61</v>
      </c>
      <c r="E48" s="216" t="s">
        <v>62</v>
      </c>
      <c r="F48" s="104">
        <v>6</v>
      </c>
      <c r="G48" s="106">
        <v>6</v>
      </c>
      <c r="H48" s="200">
        <f t="shared" si="0"/>
        <v>100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s="52" customFormat="1" ht="30.75" customHeight="1">
      <c r="A49" s="56"/>
      <c r="B49" s="210" t="s">
        <v>208</v>
      </c>
      <c r="C49" s="205" t="s">
        <v>56</v>
      </c>
      <c r="D49" s="206" t="s">
        <v>134</v>
      </c>
      <c r="E49" s="207" t="s">
        <v>135</v>
      </c>
      <c r="F49" s="208">
        <f>F50</f>
        <v>15004.5</v>
      </c>
      <c r="G49" s="211">
        <f>G50</f>
        <v>7144</v>
      </c>
      <c r="H49" s="212">
        <f>ROUND(G49/F49*100,1)</f>
        <v>47.6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30" customFormat="1" ht="46.5" customHeight="1">
      <c r="A50" s="57"/>
      <c r="B50" s="196" t="s">
        <v>207</v>
      </c>
      <c r="C50" s="215" t="s">
        <v>56</v>
      </c>
      <c r="D50" s="198" t="s">
        <v>63</v>
      </c>
      <c r="E50" s="199" t="s">
        <v>64</v>
      </c>
      <c r="F50" s="104">
        <f>F51+F52</f>
        <v>15004.5</v>
      </c>
      <c r="G50" s="104">
        <f>G51+G52</f>
        <v>7144</v>
      </c>
      <c r="H50" s="200">
        <f>ROUND(G50/F50*100,1)</f>
        <v>47.6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5" s="30" customFormat="1" ht="31.5" customHeight="1">
      <c r="A51" s="57"/>
      <c r="B51" s="196" t="s">
        <v>206</v>
      </c>
      <c r="C51" s="215" t="s">
        <v>56</v>
      </c>
      <c r="D51" s="198" t="s">
        <v>65</v>
      </c>
      <c r="E51" s="199" t="s">
        <v>66</v>
      </c>
      <c r="F51" s="104">
        <v>10247.2</v>
      </c>
      <c r="G51" s="106">
        <v>4950</v>
      </c>
      <c r="H51" s="200">
        <f t="shared" si="0"/>
        <v>48.3</v>
      </c>
      <c r="I51" s="57"/>
      <c r="J51" s="57"/>
      <c r="K51" s="57"/>
      <c r="L51" s="57"/>
      <c r="M51" s="57"/>
      <c r="N51" s="57"/>
      <c r="O51" s="57"/>
    </row>
    <row r="52" spans="1:15" s="30" customFormat="1" ht="33" customHeight="1">
      <c r="A52" s="57"/>
      <c r="B52" s="196" t="s">
        <v>205</v>
      </c>
      <c r="C52" s="215" t="s">
        <v>56</v>
      </c>
      <c r="D52" s="198" t="s">
        <v>67</v>
      </c>
      <c r="E52" s="199" t="s">
        <v>68</v>
      </c>
      <c r="F52" s="104">
        <v>4757.3</v>
      </c>
      <c r="G52" s="106">
        <v>2194</v>
      </c>
      <c r="H52" s="200">
        <f t="shared" si="0"/>
        <v>46.1</v>
      </c>
      <c r="I52" s="57"/>
      <c r="J52" s="57"/>
      <c r="K52" s="57"/>
      <c r="L52" s="57"/>
      <c r="M52" s="57"/>
      <c r="N52" s="57"/>
      <c r="O52" s="57"/>
    </row>
    <row r="53" spans="1:15" s="30" customFormat="1" ht="21" customHeight="1">
      <c r="A53" s="57"/>
      <c r="B53" s="217"/>
      <c r="C53" s="218"/>
      <c r="D53" s="219"/>
      <c r="E53" s="220" t="s">
        <v>69</v>
      </c>
      <c r="F53" s="221">
        <f>F9+F42</f>
        <v>122121.29999999999</v>
      </c>
      <c r="G53" s="221">
        <f>G9+G42</f>
        <v>43563.5</v>
      </c>
      <c r="H53" s="222">
        <f t="shared" si="0"/>
        <v>35.7</v>
      </c>
      <c r="I53" s="57"/>
      <c r="J53" s="57"/>
      <c r="K53" s="57"/>
      <c r="L53" s="57"/>
      <c r="M53" s="57"/>
      <c r="N53" s="57"/>
      <c r="O53" s="57"/>
    </row>
  </sheetData>
  <sheetProtection/>
  <mergeCells count="2">
    <mergeCell ref="C8:D8"/>
    <mergeCell ref="E1:F1"/>
  </mergeCells>
  <printOptions horizontalCentered="1"/>
  <pageMargins left="0.35433070866141736" right="0.15748031496062992" top="0.31496062992125984" bottom="0" header="0.275590551181102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zoomScale="81" zoomScaleNormal="81" zoomScalePageLayoutView="0" workbookViewId="0" topLeftCell="A34">
      <selection activeCell="G38" sqref="G38"/>
    </sheetView>
  </sheetViews>
  <sheetFormatPr defaultColWidth="9.140625" defaultRowHeight="12.75"/>
  <cols>
    <col min="1" max="1" width="90.140625" style="0" customWidth="1"/>
    <col min="2" max="2" width="8.140625" style="0" customWidth="1"/>
    <col min="3" max="3" width="11.8515625" style="0" customWidth="1"/>
    <col min="4" max="4" width="14.28125" style="0" customWidth="1"/>
    <col min="5" max="5" width="10.140625" style="0" customWidth="1"/>
    <col min="6" max="6" width="16.00390625" style="0" customWidth="1"/>
    <col min="7" max="8" width="13.8515625" style="0" customWidth="1"/>
  </cols>
  <sheetData>
    <row r="1" spans="1:8" ht="15.75">
      <c r="A1" s="2" t="s">
        <v>219</v>
      </c>
      <c r="D1" s="2"/>
      <c r="E1" s="2"/>
      <c r="F1" s="33"/>
      <c r="G1" s="325" t="s">
        <v>220</v>
      </c>
      <c r="H1" s="325"/>
    </row>
    <row r="2" spans="1:8" ht="18" customHeight="1">
      <c r="A2" s="4"/>
      <c r="C2" s="25"/>
      <c r="D2" s="321"/>
      <c r="E2" s="321"/>
      <c r="F2" s="321"/>
      <c r="G2" s="321"/>
      <c r="H2" s="321" t="s">
        <v>307</v>
      </c>
    </row>
    <row r="3" spans="1:8" ht="18" customHeight="1">
      <c r="A3" s="4"/>
      <c r="C3" s="25"/>
      <c r="D3" s="35"/>
      <c r="E3" s="35"/>
      <c r="F3" s="35"/>
      <c r="G3" s="35"/>
      <c r="H3" s="35"/>
    </row>
    <row r="4" spans="1:8" ht="16.5">
      <c r="A4" s="333" t="s">
        <v>218</v>
      </c>
      <c r="B4" s="333"/>
      <c r="C4" s="333"/>
      <c r="D4" s="333"/>
      <c r="E4" s="333"/>
      <c r="F4" s="333"/>
      <c r="G4" s="333"/>
      <c r="H4" s="333"/>
    </row>
    <row r="5" spans="1:8" ht="16.5">
      <c r="A5" s="333" t="s">
        <v>306</v>
      </c>
      <c r="B5" s="333"/>
      <c r="C5" s="333"/>
      <c r="D5" s="333"/>
      <c r="E5" s="333"/>
      <c r="F5" s="333"/>
      <c r="G5" s="333"/>
      <c r="H5" s="333"/>
    </row>
    <row r="7" spans="6:14" ht="14.25">
      <c r="F7" s="8"/>
      <c r="H7" s="8" t="s">
        <v>113</v>
      </c>
      <c r="M7" s="32"/>
      <c r="N7" s="32"/>
    </row>
    <row r="8" spans="1:8" ht="12.75" customHeight="1">
      <c r="A8" s="335" t="s">
        <v>73</v>
      </c>
      <c r="B8" s="335" t="s">
        <v>74</v>
      </c>
      <c r="C8" s="327" t="s">
        <v>75</v>
      </c>
      <c r="D8" s="327" t="s">
        <v>76</v>
      </c>
      <c r="E8" s="329" t="s">
        <v>77</v>
      </c>
      <c r="F8" s="331" t="s">
        <v>163</v>
      </c>
      <c r="G8" s="331" t="s">
        <v>70</v>
      </c>
      <c r="H8" s="331" t="s">
        <v>71</v>
      </c>
    </row>
    <row r="9" spans="1:8" ht="35.25" customHeight="1">
      <c r="A9" s="336"/>
      <c r="B9" s="336"/>
      <c r="C9" s="328"/>
      <c r="D9" s="328"/>
      <c r="E9" s="330"/>
      <c r="F9" s="332"/>
      <c r="G9" s="334"/>
      <c r="H9" s="334"/>
    </row>
    <row r="10" spans="1:8" ht="17.25" customHeight="1">
      <c r="A10" s="249" t="s">
        <v>227</v>
      </c>
      <c r="B10" s="250"/>
      <c r="C10" s="251"/>
      <c r="D10" s="252"/>
      <c r="E10" s="252"/>
      <c r="F10" s="253">
        <f>F11</f>
        <v>4974.099999999999</v>
      </c>
      <c r="G10" s="253">
        <f>G12+G15+G24</f>
        <v>1772.4</v>
      </c>
      <c r="H10" s="254">
        <f>ROUND(G10/F10*100,1)</f>
        <v>35.6</v>
      </c>
    </row>
    <row r="11" spans="1:8" ht="21" customHeight="1">
      <c r="A11" s="255" t="s">
        <v>78</v>
      </c>
      <c r="B11" s="256">
        <v>924</v>
      </c>
      <c r="C11" s="257">
        <v>100</v>
      </c>
      <c r="D11" s="258"/>
      <c r="E11" s="258"/>
      <c r="F11" s="259">
        <f>F12+F15</f>
        <v>4974.099999999999</v>
      </c>
      <c r="G11" s="259">
        <f>G12+G15+G24</f>
        <v>1772.4</v>
      </c>
      <c r="H11" s="260">
        <f aca="true" t="shared" si="0" ref="H11:H97">ROUND(G11/F11*100,1)</f>
        <v>35.6</v>
      </c>
    </row>
    <row r="12" spans="1:8" ht="37.5" customHeight="1">
      <c r="A12" s="36" t="s">
        <v>79</v>
      </c>
      <c r="B12" s="261">
        <v>924</v>
      </c>
      <c r="C12" s="262">
        <v>102</v>
      </c>
      <c r="D12" s="263"/>
      <c r="E12" s="263"/>
      <c r="F12" s="259">
        <f>F13</f>
        <v>1203.7</v>
      </c>
      <c r="G12" s="259">
        <f>G13</f>
        <v>355.1</v>
      </c>
      <c r="H12" s="260">
        <f t="shared" si="0"/>
        <v>29.5</v>
      </c>
    </row>
    <row r="13" spans="1:8" ht="16.5" customHeight="1">
      <c r="A13" s="61" t="s">
        <v>140</v>
      </c>
      <c r="B13" s="264">
        <v>924</v>
      </c>
      <c r="C13" s="265">
        <v>102</v>
      </c>
      <c r="D13" s="266" t="s">
        <v>221</v>
      </c>
      <c r="E13" s="266"/>
      <c r="F13" s="267">
        <f>F14</f>
        <v>1203.7</v>
      </c>
      <c r="G13" s="267">
        <f>G14</f>
        <v>355.1</v>
      </c>
      <c r="H13" s="268">
        <f t="shared" si="0"/>
        <v>29.5</v>
      </c>
    </row>
    <row r="14" spans="1:8" ht="50.25" customHeight="1">
      <c r="A14" s="62" t="s">
        <v>141</v>
      </c>
      <c r="B14" s="264">
        <v>924</v>
      </c>
      <c r="C14" s="265">
        <v>102</v>
      </c>
      <c r="D14" s="266" t="s">
        <v>221</v>
      </c>
      <c r="E14" s="266" t="s">
        <v>142</v>
      </c>
      <c r="F14" s="267">
        <v>1203.7</v>
      </c>
      <c r="G14" s="267">
        <v>355.1</v>
      </c>
      <c r="H14" s="268">
        <f t="shared" si="0"/>
        <v>29.5</v>
      </c>
    </row>
    <row r="15" spans="1:8" ht="31.5">
      <c r="A15" s="36" t="s">
        <v>80</v>
      </c>
      <c r="B15" s="261">
        <v>924</v>
      </c>
      <c r="C15" s="262">
        <v>103</v>
      </c>
      <c r="D15" s="263"/>
      <c r="E15" s="263"/>
      <c r="F15" s="259">
        <f>F16+F18+F20+F24</f>
        <v>3770.3999999999996</v>
      </c>
      <c r="G15" s="259">
        <f>G16+G18+G20</f>
        <v>1399.3000000000002</v>
      </c>
      <c r="H15" s="260">
        <f t="shared" si="0"/>
        <v>37.1</v>
      </c>
    </row>
    <row r="16" spans="1:8" ht="20.25" customHeight="1">
      <c r="A16" s="61" t="s">
        <v>143</v>
      </c>
      <c r="B16" s="264">
        <v>924</v>
      </c>
      <c r="C16" s="265">
        <v>103</v>
      </c>
      <c r="D16" s="266" t="s">
        <v>222</v>
      </c>
      <c r="E16" s="269"/>
      <c r="F16" s="267">
        <f>F17</f>
        <v>1089</v>
      </c>
      <c r="G16" s="267">
        <f>G17</f>
        <v>452.3</v>
      </c>
      <c r="H16" s="268">
        <f t="shared" si="0"/>
        <v>41.5</v>
      </c>
    </row>
    <row r="17" spans="1:8" ht="47.25" customHeight="1">
      <c r="A17" s="62" t="s">
        <v>141</v>
      </c>
      <c r="B17" s="264">
        <v>924</v>
      </c>
      <c r="C17" s="265">
        <v>103</v>
      </c>
      <c r="D17" s="266" t="s">
        <v>222</v>
      </c>
      <c r="E17" s="269" t="s">
        <v>142</v>
      </c>
      <c r="F17" s="267">
        <v>1089</v>
      </c>
      <c r="G17" s="267">
        <v>452.3</v>
      </c>
      <c r="H17" s="268">
        <f t="shared" si="0"/>
        <v>41.5</v>
      </c>
    </row>
    <row r="18" spans="1:8" s="24" customFormat="1" ht="35.25" customHeight="1">
      <c r="A18" s="270" t="s">
        <v>81</v>
      </c>
      <c r="B18" s="256">
        <v>924</v>
      </c>
      <c r="C18" s="257">
        <v>103</v>
      </c>
      <c r="D18" s="258" t="s">
        <v>223</v>
      </c>
      <c r="E18" s="258"/>
      <c r="F18" s="259">
        <f>F19</f>
        <v>280.8</v>
      </c>
      <c r="G18" s="259">
        <f>G19</f>
        <v>70.2</v>
      </c>
      <c r="H18" s="273">
        <f t="shared" si="0"/>
        <v>25</v>
      </c>
    </row>
    <row r="19" spans="1:8" ht="51" customHeight="1">
      <c r="A19" s="62" t="s">
        <v>141</v>
      </c>
      <c r="B19" s="264">
        <v>924</v>
      </c>
      <c r="C19" s="265">
        <v>103</v>
      </c>
      <c r="D19" s="266" t="s">
        <v>223</v>
      </c>
      <c r="E19" s="266" t="s">
        <v>142</v>
      </c>
      <c r="F19" s="267">
        <v>280.8</v>
      </c>
      <c r="G19" s="267">
        <v>70.2</v>
      </c>
      <c r="H19" s="319">
        <f t="shared" si="0"/>
        <v>25</v>
      </c>
    </row>
    <row r="20" spans="1:8" s="24" customFormat="1" ht="21" customHeight="1">
      <c r="A20" s="270" t="s">
        <v>82</v>
      </c>
      <c r="B20" s="256">
        <v>924</v>
      </c>
      <c r="C20" s="257">
        <v>103</v>
      </c>
      <c r="D20" s="258" t="s">
        <v>224</v>
      </c>
      <c r="E20" s="258"/>
      <c r="F20" s="259">
        <f>F21+F22+F23</f>
        <v>2328.6</v>
      </c>
      <c r="G20" s="259">
        <f>G21+G22+G23</f>
        <v>876.8000000000001</v>
      </c>
      <c r="H20" s="273">
        <f t="shared" si="0"/>
        <v>37.7</v>
      </c>
    </row>
    <row r="21" spans="1:8" ht="46.5" customHeight="1">
      <c r="A21" s="62" t="s">
        <v>141</v>
      </c>
      <c r="B21" s="264">
        <v>924</v>
      </c>
      <c r="C21" s="265">
        <v>103</v>
      </c>
      <c r="D21" s="266" t="s">
        <v>224</v>
      </c>
      <c r="E21" s="266" t="s">
        <v>142</v>
      </c>
      <c r="F21" s="267">
        <v>2050.5</v>
      </c>
      <c r="G21" s="271">
        <v>759.7</v>
      </c>
      <c r="H21" s="319">
        <f t="shared" si="0"/>
        <v>37</v>
      </c>
    </row>
    <row r="22" spans="1:8" ht="17.25" customHeight="1">
      <c r="A22" s="62" t="s">
        <v>225</v>
      </c>
      <c r="B22" s="264">
        <v>924</v>
      </c>
      <c r="C22" s="265">
        <v>103</v>
      </c>
      <c r="D22" s="266" t="s">
        <v>224</v>
      </c>
      <c r="E22" s="266" t="s">
        <v>144</v>
      </c>
      <c r="F22" s="272">
        <v>276.1</v>
      </c>
      <c r="G22" s="271">
        <v>117.1</v>
      </c>
      <c r="H22" s="319">
        <f t="shared" si="0"/>
        <v>42.4</v>
      </c>
    </row>
    <row r="23" spans="1:8" ht="17.25" customHeight="1">
      <c r="A23" s="62" t="s">
        <v>145</v>
      </c>
      <c r="B23" s="264">
        <v>924</v>
      </c>
      <c r="C23" s="265">
        <v>103</v>
      </c>
      <c r="D23" s="266" t="s">
        <v>224</v>
      </c>
      <c r="E23" s="266" t="s">
        <v>136</v>
      </c>
      <c r="F23" s="272">
        <v>2</v>
      </c>
      <c r="G23" s="271">
        <v>0</v>
      </c>
      <c r="H23" s="273">
        <f t="shared" si="0"/>
        <v>0</v>
      </c>
    </row>
    <row r="24" spans="1:8" s="24" customFormat="1" ht="31.5" customHeight="1">
      <c r="A24" s="37" t="s">
        <v>226</v>
      </c>
      <c r="B24" s="256">
        <v>924</v>
      </c>
      <c r="C24" s="257">
        <v>103</v>
      </c>
      <c r="D24" s="258" t="s">
        <v>224</v>
      </c>
      <c r="E24" s="258"/>
      <c r="F24" s="259">
        <f>F25</f>
        <v>72</v>
      </c>
      <c r="G24" s="259">
        <f>G25</f>
        <v>18</v>
      </c>
      <c r="H24" s="273">
        <f t="shared" si="0"/>
        <v>25</v>
      </c>
    </row>
    <row r="25" spans="1:8" ht="17.25" customHeight="1">
      <c r="A25" s="62" t="s">
        <v>145</v>
      </c>
      <c r="B25" s="264">
        <v>924</v>
      </c>
      <c r="C25" s="265">
        <v>103</v>
      </c>
      <c r="D25" s="266" t="s">
        <v>224</v>
      </c>
      <c r="E25" s="266" t="s">
        <v>136</v>
      </c>
      <c r="F25" s="272">
        <v>72</v>
      </c>
      <c r="G25" s="271">
        <v>18</v>
      </c>
      <c r="H25" s="319">
        <f>ROUND(G25/F25*100,1)</f>
        <v>25</v>
      </c>
    </row>
    <row r="26" spans="1:8" ht="17.25" customHeight="1">
      <c r="A26" s="274" t="s">
        <v>228</v>
      </c>
      <c r="B26" s="275">
        <v>969</v>
      </c>
      <c r="C26" s="276"/>
      <c r="D26" s="277"/>
      <c r="E26" s="277"/>
      <c r="F26" s="278">
        <f>F27+F59+F63+F70+F98+F111+F129+F133+F120</f>
        <v>126807.20000000001</v>
      </c>
      <c r="G26" s="278">
        <f>G27+G59+G63+G70+G98+G111+G120+G129+G133</f>
        <v>27340.3</v>
      </c>
      <c r="H26" s="260">
        <f t="shared" si="0"/>
        <v>21.6</v>
      </c>
    </row>
    <row r="27" spans="1:8" ht="17.25" customHeight="1">
      <c r="A27" s="279" t="s">
        <v>78</v>
      </c>
      <c r="B27" s="275">
        <v>969</v>
      </c>
      <c r="C27" s="280">
        <v>100</v>
      </c>
      <c r="D27" s="263"/>
      <c r="E27" s="263"/>
      <c r="F27" s="259">
        <f>F28+F43+F46</f>
        <v>24010.800000000003</v>
      </c>
      <c r="G27" s="259">
        <f>G28+G43+G46</f>
        <v>10567.400000000001</v>
      </c>
      <c r="H27" s="260">
        <f t="shared" si="0"/>
        <v>44</v>
      </c>
    </row>
    <row r="28" spans="1:8" ht="30" customHeight="1">
      <c r="A28" s="36" t="s">
        <v>84</v>
      </c>
      <c r="B28" s="261">
        <v>969</v>
      </c>
      <c r="C28" s="262">
        <v>104</v>
      </c>
      <c r="D28" s="263"/>
      <c r="E28" s="263"/>
      <c r="F28" s="259">
        <f>F29+F31+F38+F35+F41</f>
        <v>23657.300000000003</v>
      </c>
      <c r="G28" s="259">
        <f>G29+G31+G38+G41+G35</f>
        <v>10551.800000000001</v>
      </c>
      <c r="H28" s="260">
        <f t="shared" si="0"/>
        <v>44.6</v>
      </c>
    </row>
    <row r="29" spans="1:8" ht="30" customHeight="1">
      <c r="A29" s="71" t="s">
        <v>137</v>
      </c>
      <c r="B29" s="281">
        <v>969</v>
      </c>
      <c r="C29" s="282">
        <v>104</v>
      </c>
      <c r="D29" s="269" t="s">
        <v>229</v>
      </c>
      <c r="E29" s="269"/>
      <c r="F29" s="267">
        <f>F30</f>
        <v>1258</v>
      </c>
      <c r="G29" s="267">
        <f>G30</f>
        <v>604.2</v>
      </c>
      <c r="H29" s="268">
        <f t="shared" si="0"/>
        <v>48</v>
      </c>
    </row>
    <row r="30" spans="1:8" ht="52.5" customHeight="1">
      <c r="A30" s="62" t="s">
        <v>141</v>
      </c>
      <c r="B30" s="283">
        <v>969</v>
      </c>
      <c r="C30" s="282">
        <v>104</v>
      </c>
      <c r="D30" s="269" t="s">
        <v>229</v>
      </c>
      <c r="E30" s="269" t="s">
        <v>142</v>
      </c>
      <c r="F30" s="267">
        <v>1258</v>
      </c>
      <c r="G30" s="284">
        <v>604.2</v>
      </c>
      <c r="H30" s="268">
        <f t="shared" si="0"/>
        <v>48</v>
      </c>
    </row>
    <row r="31" spans="1:8" ht="30" customHeight="1">
      <c r="A31" s="61" t="s">
        <v>85</v>
      </c>
      <c r="B31" s="264">
        <v>969</v>
      </c>
      <c r="C31" s="265">
        <v>104</v>
      </c>
      <c r="D31" s="269" t="s">
        <v>230</v>
      </c>
      <c r="E31" s="285"/>
      <c r="F31" s="267">
        <f>F32+F33+F34</f>
        <v>18111</v>
      </c>
      <c r="G31" s="267">
        <f>G32+G33+G34</f>
        <v>8223.5</v>
      </c>
      <c r="H31" s="268">
        <f t="shared" si="0"/>
        <v>45.4</v>
      </c>
    </row>
    <row r="32" spans="1:8" ht="45" customHeight="1">
      <c r="A32" s="62" t="s">
        <v>141</v>
      </c>
      <c r="B32" s="264">
        <v>969</v>
      </c>
      <c r="C32" s="265">
        <v>104</v>
      </c>
      <c r="D32" s="269" t="s">
        <v>230</v>
      </c>
      <c r="E32" s="266" t="s">
        <v>142</v>
      </c>
      <c r="F32" s="272">
        <v>15367.4</v>
      </c>
      <c r="G32" s="272">
        <v>6236.5</v>
      </c>
      <c r="H32" s="268">
        <f t="shared" si="0"/>
        <v>40.6</v>
      </c>
    </row>
    <row r="33" spans="1:8" ht="17.25" customHeight="1">
      <c r="A33" s="62" t="s">
        <v>225</v>
      </c>
      <c r="B33" s="264">
        <v>969</v>
      </c>
      <c r="C33" s="265">
        <v>104</v>
      </c>
      <c r="D33" s="269" t="s">
        <v>230</v>
      </c>
      <c r="E33" s="266" t="s">
        <v>144</v>
      </c>
      <c r="F33" s="272">
        <v>2722.4</v>
      </c>
      <c r="G33" s="271">
        <v>1979.4</v>
      </c>
      <c r="H33" s="268">
        <f t="shared" si="0"/>
        <v>72.7</v>
      </c>
    </row>
    <row r="34" spans="1:8" ht="17.25" customHeight="1">
      <c r="A34" s="62" t="s">
        <v>145</v>
      </c>
      <c r="B34" s="264">
        <v>969</v>
      </c>
      <c r="C34" s="265">
        <v>104</v>
      </c>
      <c r="D34" s="269" t="s">
        <v>230</v>
      </c>
      <c r="E34" s="266" t="s">
        <v>136</v>
      </c>
      <c r="F34" s="272">
        <v>21.2</v>
      </c>
      <c r="G34" s="284">
        <v>7.6</v>
      </c>
      <c r="H34" s="268">
        <f t="shared" si="0"/>
        <v>35.8</v>
      </c>
    </row>
    <row r="35" spans="1:8" ht="44.25" customHeight="1">
      <c r="A35" s="71" t="s">
        <v>239</v>
      </c>
      <c r="B35" s="264">
        <v>969</v>
      </c>
      <c r="C35" s="265">
        <v>104</v>
      </c>
      <c r="D35" s="269" t="s">
        <v>240</v>
      </c>
      <c r="E35" s="266"/>
      <c r="F35" s="272">
        <f>F36+F37</f>
        <v>3958.9</v>
      </c>
      <c r="G35" s="272">
        <f>G36+G37</f>
        <v>1662.1</v>
      </c>
      <c r="H35" s="268">
        <f t="shared" si="0"/>
        <v>42</v>
      </c>
    </row>
    <row r="36" spans="1:8" ht="49.5" customHeight="1">
      <c r="A36" s="62" t="s">
        <v>141</v>
      </c>
      <c r="B36" s="264">
        <v>969</v>
      </c>
      <c r="C36" s="265">
        <v>104</v>
      </c>
      <c r="D36" s="269" t="s">
        <v>240</v>
      </c>
      <c r="E36" s="266" t="s">
        <v>142</v>
      </c>
      <c r="F36" s="286">
        <v>3681.4</v>
      </c>
      <c r="G36" s="341">
        <v>1469</v>
      </c>
      <c r="H36" s="318">
        <f t="shared" si="0"/>
        <v>39.9</v>
      </c>
    </row>
    <row r="37" spans="1:8" ht="18.75" customHeight="1">
      <c r="A37" s="62" t="s">
        <v>225</v>
      </c>
      <c r="B37" s="264">
        <v>969</v>
      </c>
      <c r="C37" s="265">
        <v>104</v>
      </c>
      <c r="D37" s="269" t="s">
        <v>240</v>
      </c>
      <c r="E37" s="266" t="s">
        <v>144</v>
      </c>
      <c r="F37" s="272">
        <v>277.5</v>
      </c>
      <c r="G37" s="284">
        <v>193.1</v>
      </c>
      <c r="H37" s="268">
        <f t="shared" si="0"/>
        <v>69.6</v>
      </c>
    </row>
    <row r="38" spans="1:8" ht="46.5" customHeight="1">
      <c r="A38" s="71" t="s">
        <v>241</v>
      </c>
      <c r="B38" s="264">
        <v>969</v>
      </c>
      <c r="C38" s="265">
        <v>104</v>
      </c>
      <c r="D38" s="266" t="s">
        <v>242</v>
      </c>
      <c r="E38" s="266"/>
      <c r="F38" s="272">
        <f>F39+F40</f>
        <v>323.4</v>
      </c>
      <c r="G38" s="271">
        <f>G39</f>
        <v>56</v>
      </c>
      <c r="H38" s="268">
        <f t="shared" si="0"/>
        <v>17.3</v>
      </c>
    </row>
    <row r="39" spans="1:8" ht="49.5" customHeight="1">
      <c r="A39" s="62" t="s">
        <v>141</v>
      </c>
      <c r="B39" s="264">
        <v>969</v>
      </c>
      <c r="C39" s="265">
        <v>104</v>
      </c>
      <c r="D39" s="266" t="s">
        <v>242</v>
      </c>
      <c r="E39" s="266" t="s">
        <v>142</v>
      </c>
      <c r="F39" s="272">
        <v>147.3</v>
      </c>
      <c r="G39" s="271">
        <v>56</v>
      </c>
      <c r="H39" s="268">
        <f t="shared" si="0"/>
        <v>38</v>
      </c>
    </row>
    <row r="40" spans="1:8" ht="17.25" customHeight="1">
      <c r="A40" s="62" t="s">
        <v>225</v>
      </c>
      <c r="B40" s="264">
        <v>969</v>
      </c>
      <c r="C40" s="265">
        <v>104</v>
      </c>
      <c r="D40" s="266" t="s">
        <v>242</v>
      </c>
      <c r="E40" s="266" t="s">
        <v>144</v>
      </c>
      <c r="F40" s="272">
        <v>176.1</v>
      </c>
      <c r="G40" s="271">
        <v>0</v>
      </c>
      <c r="H40" s="268">
        <f t="shared" si="0"/>
        <v>0</v>
      </c>
    </row>
    <row r="41" spans="1:8" s="29" customFormat="1" ht="46.5" customHeight="1">
      <c r="A41" s="71" t="s">
        <v>243</v>
      </c>
      <c r="B41" s="264">
        <v>969</v>
      </c>
      <c r="C41" s="265">
        <v>104</v>
      </c>
      <c r="D41" s="269" t="s">
        <v>244</v>
      </c>
      <c r="E41" s="287"/>
      <c r="F41" s="286">
        <f>F42</f>
        <v>6</v>
      </c>
      <c r="G41" s="271">
        <f>G42</f>
        <v>6</v>
      </c>
      <c r="H41" s="268">
        <f t="shared" si="0"/>
        <v>100</v>
      </c>
    </row>
    <row r="42" spans="1:8" s="29" customFormat="1" ht="17.25" customHeight="1">
      <c r="A42" s="62" t="s">
        <v>225</v>
      </c>
      <c r="B42" s="264">
        <v>969</v>
      </c>
      <c r="C42" s="265">
        <v>104</v>
      </c>
      <c r="D42" s="269" t="s">
        <v>244</v>
      </c>
      <c r="E42" s="287" t="s">
        <v>144</v>
      </c>
      <c r="F42" s="286">
        <v>6</v>
      </c>
      <c r="G42" s="271">
        <v>6</v>
      </c>
      <c r="H42" s="268">
        <f t="shared" si="0"/>
        <v>100</v>
      </c>
    </row>
    <row r="43" spans="1:8" ht="16.5" customHeight="1">
      <c r="A43" s="288" t="s">
        <v>86</v>
      </c>
      <c r="B43" s="289">
        <v>969</v>
      </c>
      <c r="C43" s="280">
        <v>111</v>
      </c>
      <c r="D43" s="290"/>
      <c r="E43" s="290"/>
      <c r="F43" s="278">
        <f>F44</f>
        <v>60</v>
      </c>
      <c r="G43" s="259">
        <f>G44</f>
        <v>0</v>
      </c>
      <c r="H43" s="260">
        <f t="shared" si="0"/>
        <v>0</v>
      </c>
    </row>
    <row r="44" spans="1:8" ht="17.25" customHeight="1">
      <c r="A44" s="291" t="s">
        <v>87</v>
      </c>
      <c r="B44" s="292">
        <v>969</v>
      </c>
      <c r="C44" s="276">
        <v>111</v>
      </c>
      <c r="D44" s="269" t="s">
        <v>245</v>
      </c>
      <c r="E44" s="263"/>
      <c r="F44" s="267">
        <f>F45</f>
        <v>60</v>
      </c>
      <c r="G44" s="267">
        <f>G45</f>
        <v>0</v>
      </c>
      <c r="H44" s="260">
        <f t="shared" si="0"/>
        <v>0</v>
      </c>
    </row>
    <row r="45" spans="1:8" ht="17.25" customHeight="1">
      <c r="A45" s="62" t="s">
        <v>145</v>
      </c>
      <c r="B45" s="292">
        <v>969</v>
      </c>
      <c r="C45" s="276">
        <v>111</v>
      </c>
      <c r="D45" s="269" t="s">
        <v>245</v>
      </c>
      <c r="E45" s="269" t="s">
        <v>136</v>
      </c>
      <c r="F45" s="267">
        <v>60</v>
      </c>
      <c r="G45" s="267">
        <v>0</v>
      </c>
      <c r="H45" s="260">
        <f t="shared" si="0"/>
        <v>0</v>
      </c>
    </row>
    <row r="46" spans="1:8" s="29" customFormat="1" ht="17.25" customHeight="1">
      <c r="A46" s="293" t="s">
        <v>83</v>
      </c>
      <c r="B46" s="294">
        <v>969</v>
      </c>
      <c r="C46" s="280">
        <v>113</v>
      </c>
      <c r="D46" s="263"/>
      <c r="E46" s="263"/>
      <c r="F46" s="259">
        <f>F47+F49+F51+F53+F55+F57</f>
        <v>293.5</v>
      </c>
      <c r="G46" s="259">
        <f>G47+G49+G51+G53+G55+G57</f>
        <v>15.6</v>
      </c>
      <c r="H46" s="260">
        <f t="shared" si="0"/>
        <v>5.3</v>
      </c>
    </row>
    <row r="47" spans="1:8" s="24" customFormat="1" ht="30.75" customHeight="1">
      <c r="A47" s="72" t="s">
        <v>153</v>
      </c>
      <c r="B47" s="294">
        <v>969</v>
      </c>
      <c r="C47" s="280">
        <v>113</v>
      </c>
      <c r="D47" s="266" t="s">
        <v>246</v>
      </c>
      <c r="E47" s="290"/>
      <c r="F47" s="278">
        <f>F48</f>
        <v>26</v>
      </c>
      <c r="G47" s="278">
        <f>G48</f>
        <v>15.6</v>
      </c>
      <c r="H47" s="260">
        <f t="shared" si="0"/>
        <v>60</v>
      </c>
    </row>
    <row r="48" spans="1:8" s="29" customFormat="1" ht="16.5" customHeight="1">
      <c r="A48" s="62" t="s">
        <v>225</v>
      </c>
      <c r="B48" s="295">
        <v>969</v>
      </c>
      <c r="C48" s="296">
        <v>113</v>
      </c>
      <c r="D48" s="266" t="s">
        <v>246</v>
      </c>
      <c r="E48" s="266" t="s">
        <v>144</v>
      </c>
      <c r="F48" s="272">
        <v>26</v>
      </c>
      <c r="G48" s="272">
        <v>15.6</v>
      </c>
      <c r="H48" s="260">
        <f t="shared" si="0"/>
        <v>60</v>
      </c>
    </row>
    <row r="49" spans="1:8" s="39" customFormat="1" ht="16.5" customHeight="1">
      <c r="A49" s="73" t="s">
        <v>247</v>
      </c>
      <c r="B49" s="297">
        <v>969</v>
      </c>
      <c r="C49" s="262">
        <v>113</v>
      </c>
      <c r="D49" s="266" t="s">
        <v>248</v>
      </c>
      <c r="E49" s="263"/>
      <c r="F49" s="259">
        <f>F50</f>
        <v>200</v>
      </c>
      <c r="G49" s="259">
        <f>G50</f>
        <v>0</v>
      </c>
      <c r="H49" s="260">
        <f>ROUND(G49/F49*100,1)</f>
        <v>0</v>
      </c>
    </row>
    <row r="50" spans="1:8" s="29" customFormat="1" ht="16.5" customHeight="1">
      <c r="A50" s="62" t="s">
        <v>225</v>
      </c>
      <c r="B50" s="295">
        <v>969</v>
      </c>
      <c r="C50" s="265">
        <v>113</v>
      </c>
      <c r="D50" s="266" t="s">
        <v>248</v>
      </c>
      <c r="E50" s="266" t="s">
        <v>144</v>
      </c>
      <c r="F50" s="272">
        <v>200</v>
      </c>
      <c r="G50" s="272">
        <f>G51</f>
        <v>0</v>
      </c>
      <c r="H50" s="260">
        <f>ROUND(G50/F50*100,1)</f>
        <v>0</v>
      </c>
    </row>
    <row r="51" spans="1:8" s="29" customFormat="1" ht="30" customHeight="1">
      <c r="A51" s="62" t="s">
        <v>249</v>
      </c>
      <c r="B51" s="295">
        <v>969</v>
      </c>
      <c r="C51" s="265">
        <v>113</v>
      </c>
      <c r="D51" s="266" t="s">
        <v>250</v>
      </c>
      <c r="E51" s="266"/>
      <c r="F51" s="272">
        <f>F52</f>
        <v>7.5</v>
      </c>
      <c r="G51" s="271">
        <v>0</v>
      </c>
      <c r="H51" s="268">
        <f>ROUND(G51/F51*100,1)</f>
        <v>0</v>
      </c>
    </row>
    <row r="52" spans="1:8" s="4" customFormat="1" ht="18" customHeight="1">
      <c r="A52" s="62" t="s">
        <v>225</v>
      </c>
      <c r="B52" s="264">
        <v>969</v>
      </c>
      <c r="C52" s="265">
        <v>113</v>
      </c>
      <c r="D52" s="266" t="s">
        <v>250</v>
      </c>
      <c r="E52" s="266" t="s">
        <v>144</v>
      </c>
      <c r="F52" s="272">
        <v>7.5</v>
      </c>
      <c r="G52" s="271">
        <v>0</v>
      </c>
      <c r="H52" s="268">
        <f>ROUND(G52/F52*100,1)</f>
        <v>0</v>
      </c>
    </row>
    <row r="53" spans="1:8" s="29" customFormat="1" ht="30" customHeight="1">
      <c r="A53" s="61" t="s">
        <v>103</v>
      </c>
      <c r="B53" s="295">
        <v>969</v>
      </c>
      <c r="C53" s="265">
        <v>113</v>
      </c>
      <c r="D53" s="266" t="s">
        <v>251</v>
      </c>
      <c r="E53" s="266"/>
      <c r="F53" s="272">
        <f>F54</f>
        <v>20</v>
      </c>
      <c r="G53" s="272">
        <f>G54</f>
        <v>0</v>
      </c>
      <c r="H53" s="268">
        <f t="shared" si="0"/>
        <v>0</v>
      </c>
    </row>
    <row r="54" spans="1:8" s="29" customFormat="1" ht="16.5" customHeight="1">
      <c r="A54" s="62" t="s">
        <v>225</v>
      </c>
      <c r="B54" s="295">
        <v>969</v>
      </c>
      <c r="C54" s="265">
        <v>113</v>
      </c>
      <c r="D54" s="266" t="s">
        <v>251</v>
      </c>
      <c r="E54" s="266" t="s">
        <v>144</v>
      </c>
      <c r="F54" s="272">
        <v>20</v>
      </c>
      <c r="G54" s="272">
        <v>0</v>
      </c>
      <c r="H54" s="268">
        <f t="shared" si="0"/>
        <v>0</v>
      </c>
    </row>
    <row r="55" spans="1:8" s="29" customFormat="1" ht="32.25" customHeight="1">
      <c r="A55" s="61" t="s">
        <v>252</v>
      </c>
      <c r="B55" s="295">
        <v>969</v>
      </c>
      <c r="C55" s="265">
        <v>113</v>
      </c>
      <c r="D55" s="266" t="s">
        <v>253</v>
      </c>
      <c r="E55" s="266"/>
      <c r="F55" s="272">
        <f>F56</f>
        <v>20</v>
      </c>
      <c r="G55" s="272">
        <f>G56</f>
        <v>0</v>
      </c>
      <c r="H55" s="268">
        <f t="shared" si="0"/>
        <v>0</v>
      </c>
    </row>
    <row r="56" spans="1:8" s="29" customFormat="1" ht="16.5" customHeight="1">
      <c r="A56" s="62" t="s">
        <v>225</v>
      </c>
      <c r="B56" s="295">
        <v>969</v>
      </c>
      <c r="C56" s="265">
        <v>113</v>
      </c>
      <c r="D56" s="266" t="s">
        <v>253</v>
      </c>
      <c r="E56" s="266" t="s">
        <v>144</v>
      </c>
      <c r="F56" s="272">
        <v>20</v>
      </c>
      <c r="G56" s="272">
        <v>0</v>
      </c>
      <c r="H56" s="268">
        <f t="shared" si="0"/>
        <v>0</v>
      </c>
    </row>
    <row r="57" spans="1:8" s="29" customFormat="1" ht="48.75" customHeight="1">
      <c r="A57" s="61" t="s">
        <v>254</v>
      </c>
      <c r="B57" s="295">
        <v>969</v>
      </c>
      <c r="C57" s="265">
        <v>113</v>
      </c>
      <c r="D57" s="266" t="s">
        <v>255</v>
      </c>
      <c r="E57" s="266"/>
      <c r="F57" s="272">
        <f>F58</f>
        <v>20</v>
      </c>
      <c r="G57" s="272">
        <f>G58</f>
        <v>0</v>
      </c>
      <c r="H57" s="268">
        <f t="shared" si="0"/>
        <v>0</v>
      </c>
    </row>
    <row r="58" spans="1:8" s="29" customFormat="1" ht="16.5" customHeight="1">
      <c r="A58" s="62" t="s">
        <v>225</v>
      </c>
      <c r="B58" s="295">
        <v>969</v>
      </c>
      <c r="C58" s="265">
        <v>113</v>
      </c>
      <c r="D58" s="266" t="s">
        <v>255</v>
      </c>
      <c r="E58" s="266" t="s">
        <v>144</v>
      </c>
      <c r="F58" s="272">
        <v>20</v>
      </c>
      <c r="G58" s="272">
        <v>0</v>
      </c>
      <c r="H58" s="268">
        <f t="shared" si="0"/>
        <v>0</v>
      </c>
    </row>
    <row r="59" spans="1:8" s="29" customFormat="1" ht="18" customHeight="1">
      <c r="A59" s="36" t="s">
        <v>88</v>
      </c>
      <c r="B59" s="297">
        <v>969</v>
      </c>
      <c r="C59" s="262">
        <v>300</v>
      </c>
      <c r="D59" s="263"/>
      <c r="E59" s="263"/>
      <c r="F59" s="259">
        <f aca="true" t="shared" si="1" ref="F59:G61">F60</f>
        <v>71</v>
      </c>
      <c r="G59" s="259">
        <f t="shared" si="1"/>
        <v>35.4</v>
      </c>
      <c r="H59" s="260">
        <f t="shared" si="0"/>
        <v>49.9</v>
      </c>
    </row>
    <row r="60" spans="1:8" s="29" customFormat="1" ht="29.25" customHeight="1">
      <c r="A60" s="74" t="s">
        <v>89</v>
      </c>
      <c r="B60" s="297">
        <v>969</v>
      </c>
      <c r="C60" s="262">
        <v>309</v>
      </c>
      <c r="D60" s="269" t="s">
        <v>256</v>
      </c>
      <c r="E60" s="263"/>
      <c r="F60" s="259">
        <f t="shared" si="1"/>
        <v>71</v>
      </c>
      <c r="G60" s="259">
        <f t="shared" si="1"/>
        <v>35.4</v>
      </c>
      <c r="H60" s="260">
        <f t="shared" si="0"/>
        <v>49.9</v>
      </c>
    </row>
    <row r="61" spans="1:8" s="29" customFormat="1" ht="46.5" customHeight="1">
      <c r="A61" s="40" t="s">
        <v>154</v>
      </c>
      <c r="B61" s="298">
        <v>969</v>
      </c>
      <c r="C61" s="282">
        <v>309</v>
      </c>
      <c r="D61" s="269" t="s">
        <v>256</v>
      </c>
      <c r="E61" s="269"/>
      <c r="F61" s="267">
        <f t="shared" si="1"/>
        <v>71</v>
      </c>
      <c r="G61" s="267">
        <f t="shared" si="1"/>
        <v>35.4</v>
      </c>
      <c r="H61" s="260">
        <f t="shared" si="0"/>
        <v>49.9</v>
      </c>
    </row>
    <row r="62" spans="1:8" s="29" customFormat="1" ht="18" customHeight="1">
      <c r="A62" s="62" t="s">
        <v>225</v>
      </c>
      <c r="B62" s="298">
        <v>969</v>
      </c>
      <c r="C62" s="282">
        <v>309</v>
      </c>
      <c r="D62" s="269" t="s">
        <v>256</v>
      </c>
      <c r="E62" s="269" t="s">
        <v>144</v>
      </c>
      <c r="F62" s="267">
        <v>71</v>
      </c>
      <c r="G62" s="267">
        <v>35.4</v>
      </c>
      <c r="H62" s="260">
        <f t="shared" si="0"/>
        <v>49.9</v>
      </c>
    </row>
    <row r="63" spans="1:8" s="24" customFormat="1" ht="16.5" customHeight="1">
      <c r="A63" s="36" t="s">
        <v>90</v>
      </c>
      <c r="B63" s="297">
        <v>969</v>
      </c>
      <c r="C63" s="262">
        <v>400</v>
      </c>
      <c r="D63" s="263"/>
      <c r="E63" s="263"/>
      <c r="F63" s="259">
        <f>F64+F67</f>
        <v>10</v>
      </c>
      <c r="G63" s="259">
        <f aca="true" t="shared" si="2" ref="F63:G66">G64</f>
        <v>0</v>
      </c>
      <c r="H63" s="260">
        <f t="shared" si="0"/>
        <v>0</v>
      </c>
    </row>
    <row r="64" spans="1:8" s="29" customFormat="1" ht="16.5" customHeight="1">
      <c r="A64" s="40" t="s">
        <v>91</v>
      </c>
      <c r="B64" s="298">
        <v>969</v>
      </c>
      <c r="C64" s="282">
        <v>401</v>
      </c>
      <c r="D64" s="269"/>
      <c r="E64" s="269"/>
      <c r="F64" s="267">
        <f t="shared" si="2"/>
        <v>0</v>
      </c>
      <c r="G64" s="267">
        <f t="shared" si="2"/>
        <v>0</v>
      </c>
      <c r="H64" s="268"/>
    </row>
    <row r="65" spans="1:8" s="29" customFormat="1" ht="45" customHeight="1">
      <c r="A65" s="71" t="s">
        <v>92</v>
      </c>
      <c r="B65" s="298">
        <v>969</v>
      </c>
      <c r="C65" s="282">
        <v>401</v>
      </c>
      <c r="D65" s="269" t="s">
        <v>257</v>
      </c>
      <c r="E65" s="269"/>
      <c r="F65" s="267">
        <f t="shared" si="2"/>
        <v>0</v>
      </c>
      <c r="G65" s="267">
        <f t="shared" si="2"/>
        <v>0</v>
      </c>
      <c r="H65" s="268"/>
    </row>
    <row r="66" spans="1:8" s="29" customFormat="1" ht="16.5" customHeight="1">
      <c r="A66" s="40" t="s">
        <v>145</v>
      </c>
      <c r="B66" s="298">
        <v>969</v>
      </c>
      <c r="C66" s="282">
        <v>401</v>
      </c>
      <c r="D66" s="269" t="s">
        <v>257</v>
      </c>
      <c r="E66" s="269" t="s">
        <v>136</v>
      </c>
      <c r="F66" s="267">
        <v>0</v>
      </c>
      <c r="G66" s="267">
        <f t="shared" si="2"/>
        <v>0</v>
      </c>
      <c r="H66" s="268"/>
    </row>
    <row r="67" spans="1:8" s="29" customFormat="1" ht="20.25" customHeight="1">
      <c r="A67" s="40" t="s">
        <v>258</v>
      </c>
      <c r="B67" s="298">
        <v>969</v>
      </c>
      <c r="C67" s="282">
        <v>412</v>
      </c>
      <c r="D67" s="269"/>
      <c r="E67" s="269"/>
      <c r="F67" s="267">
        <f>F68</f>
        <v>10</v>
      </c>
      <c r="G67" s="271">
        <f>G68</f>
        <v>0</v>
      </c>
      <c r="H67" s="268">
        <f t="shared" si="0"/>
        <v>0</v>
      </c>
    </row>
    <row r="68" spans="1:8" s="29" customFormat="1" ht="20.25" customHeight="1">
      <c r="A68" s="40" t="s">
        <v>259</v>
      </c>
      <c r="B68" s="298">
        <v>969</v>
      </c>
      <c r="C68" s="282">
        <v>412</v>
      </c>
      <c r="D68" s="269" t="s">
        <v>260</v>
      </c>
      <c r="E68" s="269"/>
      <c r="F68" s="267">
        <f>F69</f>
        <v>10</v>
      </c>
      <c r="G68" s="271">
        <f>G69</f>
        <v>0</v>
      </c>
      <c r="H68" s="268">
        <f t="shared" si="0"/>
        <v>0</v>
      </c>
    </row>
    <row r="69" spans="1:8" s="29" customFormat="1" ht="20.25" customHeight="1">
      <c r="A69" s="62" t="s">
        <v>225</v>
      </c>
      <c r="B69" s="298">
        <v>969</v>
      </c>
      <c r="C69" s="282">
        <v>412</v>
      </c>
      <c r="D69" s="269" t="s">
        <v>260</v>
      </c>
      <c r="E69" s="269" t="s">
        <v>144</v>
      </c>
      <c r="F69" s="267">
        <v>10</v>
      </c>
      <c r="G69" s="271">
        <v>0</v>
      </c>
      <c r="H69" s="268">
        <f t="shared" si="0"/>
        <v>0</v>
      </c>
    </row>
    <row r="70" spans="1:8" s="29" customFormat="1" ht="17.25" customHeight="1">
      <c r="A70" s="36" t="s">
        <v>93</v>
      </c>
      <c r="B70" s="297">
        <v>969</v>
      </c>
      <c r="C70" s="262">
        <v>500</v>
      </c>
      <c r="D70" s="263"/>
      <c r="E70" s="263"/>
      <c r="F70" s="259">
        <f>F71</f>
        <v>74255.50000000001</v>
      </c>
      <c r="G70" s="259">
        <f>G71</f>
        <v>4090.1000000000004</v>
      </c>
      <c r="H70" s="260">
        <f t="shared" si="0"/>
        <v>5.5</v>
      </c>
    </row>
    <row r="71" spans="1:8" s="29" customFormat="1" ht="15" customHeight="1">
      <c r="A71" s="40" t="s">
        <v>94</v>
      </c>
      <c r="B71" s="298">
        <v>969</v>
      </c>
      <c r="C71" s="282">
        <v>503</v>
      </c>
      <c r="D71" s="269"/>
      <c r="E71" s="269"/>
      <c r="F71" s="267">
        <f>F72+F75+F79+F81+F83+F77+F87+F90+F92+F94+F96+F85</f>
        <v>74255.50000000001</v>
      </c>
      <c r="G71" s="267">
        <f>G72+G75+G77+G79++G81+G83+G85+G87+G90+G92+G94+G96</f>
        <v>4090.1000000000004</v>
      </c>
      <c r="H71" s="268">
        <f t="shared" si="0"/>
        <v>5.5</v>
      </c>
    </row>
    <row r="72" spans="1:8" s="29" customFormat="1" ht="35.25" customHeight="1">
      <c r="A72" s="71" t="s">
        <v>95</v>
      </c>
      <c r="B72" s="298">
        <v>969</v>
      </c>
      <c r="C72" s="282">
        <v>503</v>
      </c>
      <c r="D72" s="269" t="s">
        <v>261</v>
      </c>
      <c r="E72" s="269"/>
      <c r="F72" s="267">
        <f>F73+F74</f>
        <v>27202.600000000002</v>
      </c>
      <c r="G72" s="267">
        <f>G73+G74</f>
        <v>1599.6000000000001</v>
      </c>
      <c r="H72" s="268">
        <f t="shared" si="0"/>
        <v>5.9</v>
      </c>
    </row>
    <row r="73" spans="1:8" s="29" customFormat="1" ht="16.5" customHeight="1">
      <c r="A73" s="62" t="s">
        <v>225</v>
      </c>
      <c r="B73" s="298">
        <v>969</v>
      </c>
      <c r="C73" s="282">
        <v>503</v>
      </c>
      <c r="D73" s="269" t="s">
        <v>261</v>
      </c>
      <c r="E73" s="269" t="s">
        <v>144</v>
      </c>
      <c r="F73" s="267">
        <v>27025.4</v>
      </c>
      <c r="G73" s="271">
        <v>1422.4</v>
      </c>
      <c r="H73" s="268">
        <f t="shared" si="0"/>
        <v>5.3</v>
      </c>
    </row>
    <row r="74" spans="1:8" s="29" customFormat="1" ht="16.5" customHeight="1">
      <c r="A74" s="40" t="s">
        <v>145</v>
      </c>
      <c r="B74" s="298">
        <v>969</v>
      </c>
      <c r="C74" s="282">
        <v>503</v>
      </c>
      <c r="D74" s="269" t="s">
        <v>261</v>
      </c>
      <c r="E74" s="269" t="s">
        <v>136</v>
      </c>
      <c r="F74" s="267">
        <v>177.2</v>
      </c>
      <c r="G74" s="271">
        <v>177.2</v>
      </c>
      <c r="H74" s="319">
        <f t="shared" si="0"/>
        <v>100</v>
      </c>
    </row>
    <row r="75" spans="1:8" s="29" customFormat="1" ht="16.5" customHeight="1">
      <c r="A75" s="71" t="s">
        <v>96</v>
      </c>
      <c r="B75" s="298">
        <v>969</v>
      </c>
      <c r="C75" s="282">
        <v>503</v>
      </c>
      <c r="D75" s="269" t="s">
        <v>263</v>
      </c>
      <c r="E75" s="269"/>
      <c r="F75" s="267">
        <f>F76</f>
        <v>9070</v>
      </c>
      <c r="G75" s="267">
        <f>G76</f>
        <v>0</v>
      </c>
      <c r="H75" s="268">
        <f t="shared" si="0"/>
        <v>0</v>
      </c>
    </row>
    <row r="76" spans="1:8" s="29" customFormat="1" ht="16.5" customHeight="1">
      <c r="A76" s="62" t="s">
        <v>225</v>
      </c>
      <c r="B76" s="298">
        <v>969</v>
      </c>
      <c r="C76" s="282">
        <v>503</v>
      </c>
      <c r="D76" s="269" t="s">
        <v>263</v>
      </c>
      <c r="E76" s="269" t="s">
        <v>144</v>
      </c>
      <c r="F76" s="267">
        <v>9070</v>
      </c>
      <c r="G76" s="267">
        <v>0</v>
      </c>
      <c r="H76" s="268">
        <f t="shared" si="0"/>
        <v>0</v>
      </c>
    </row>
    <row r="77" spans="1:8" s="29" customFormat="1" ht="34.5" customHeight="1">
      <c r="A77" s="71" t="s">
        <v>97</v>
      </c>
      <c r="B77" s="295">
        <v>969</v>
      </c>
      <c r="C77" s="265">
        <v>503</v>
      </c>
      <c r="D77" s="266" t="s">
        <v>262</v>
      </c>
      <c r="E77" s="266"/>
      <c r="F77" s="267">
        <f>F78</f>
        <v>1317.9</v>
      </c>
      <c r="G77" s="271">
        <f>G78</f>
        <v>0</v>
      </c>
      <c r="H77" s="268">
        <f t="shared" si="0"/>
        <v>0</v>
      </c>
    </row>
    <row r="78" spans="1:8" s="29" customFormat="1" ht="17.25" customHeight="1">
      <c r="A78" s="62" t="s">
        <v>225</v>
      </c>
      <c r="B78" s="295">
        <v>969</v>
      </c>
      <c r="C78" s="265">
        <v>503</v>
      </c>
      <c r="D78" s="266" t="s">
        <v>262</v>
      </c>
      <c r="E78" s="266" t="s">
        <v>144</v>
      </c>
      <c r="F78" s="267">
        <v>1317.9</v>
      </c>
      <c r="G78" s="271">
        <v>0</v>
      </c>
      <c r="H78" s="268">
        <f t="shared" si="0"/>
        <v>0</v>
      </c>
    </row>
    <row r="79" spans="1:8" s="29" customFormat="1" ht="16.5" customHeight="1">
      <c r="A79" s="71" t="s">
        <v>100</v>
      </c>
      <c r="B79" s="298">
        <v>969</v>
      </c>
      <c r="C79" s="282">
        <v>503</v>
      </c>
      <c r="D79" s="269" t="s">
        <v>264</v>
      </c>
      <c r="E79" s="269"/>
      <c r="F79" s="267">
        <f>F80</f>
        <v>1392</v>
      </c>
      <c r="G79" s="267">
        <f>G80</f>
        <v>0</v>
      </c>
      <c r="H79" s="268">
        <f aca="true" t="shared" si="3" ref="H79:H86">ROUND(G79/F79*100,1)</f>
        <v>0</v>
      </c>
    </row>
    <row r="80" spans="1:8" s="29" customFormat="1" ht="17.25" customHeight="1">
      <c r="A80" s="62" t="s">
        <v>225</v>
      </c>
      <c r="B80" s="298">
        <v>969</v>
      </c>
      <c r="C80" s="282">
        <v>503</v>
      </c>
      <c r="D80" s="269" t="s">
        <v>264</v>
      </c>
      <c r="E80" s="269" t="s">
        <v>144</v>
      </c>
      <c r="F80" s="267">
        <v>1392</v>
      </c>
      <c r="G80" s="267">
        <v>0</v>
      </c>
      <c r="H80" s="268">
        <f t="shared" si="3"/>
        <v>0</v>
      </c>
    </row>
    <row r="81" spans="1:8" s="29" customFormat="1" ht="66.75" customHeight="1">
      <c r="A81" s="71" t="s">
        <v>99</v>
      </c>
      <c r="B81" s="298">
        <v>969</v>
      </c>
      <c r="C81" s="282">
        <v>503</v>
      </c>
      <c r="D81" s="269" t="s">
        <v>265</v>
      </c>
      <c r="E81" s="269"/>
      <c r="F81" s="267">
        <f>F82</f>
        <v>141.9</v>
      </c>
      <c r="G81" s="267">
        <f>G82</f>
        <v>20.6</v>
      </c>
      <c r="H81" s="268">
        <f t="shared" si="3"/>
        <v>14.5</v>
      </c>
    </row>
    <row r="82" spans="1:8" s="29" customFormat="1" ht="17.25" customHeight="1">
      <c r="A82" s="62" t="s">
        <v>225</v>
      </c>
      <c r="B82" s="298">
        <v>969</v>
      </c>
      <c r="C82" s="282">
        <v>503</v>
      </c>
      <c r="D82" s="269" t="s">
        <v>265</v>
      </c>
      <c r="E82" s="269" t="s">
        <v>144</v>
      </c>
      <c r="F82" s="267">
        <v>141.9</v>
      </c>
      <c r="G82" s="267">
        <v>20.6</v>
      </c>
      <c r="H82" s="268">
        <f t="shared" si="3"/>
        <v>14.5</v>
      </c>
    </row>
    <row r="83" spans="1:8" s="29" customFormat="1" ht="30.75" customHeight="1">
      <c r="A83" s="61" t="s">
        <v>267</v>
      </c>
      <c r="B83" s="295">
        <v>969</v>
      </c>
      <c r="C83" s="265">
        <v>503</v>
      </c>
      <c r="D83" s="266" t="s">
        <v>266</v>
      </c>
      <c r="E83" s="266"/>
      <c r="F83" s="272">
        <f>F84</f>
        <v>4772.4</v>
      </c>
      <c r="G83" s="271">
        <f>G84</f>
        <v>378</v>
      </c>
      <c r="H83" s="268">
        <f t="shared" si="3"/>
        <v>7.9</v>
      </c>
    </row>
    <row r="84" spans="1:8" s="29" customFormat="1" ht="16.5" customHeight="1">
      <c r="A84" s="62" t="s">
        <v>225</v>
      </c>
      <c r="B84" s="295">
        <v>969</v>
      </c>
      <c r="C84" s="265">
        <v>503</v>
      </c>
      <c r="D84" s="266" t="s">
        <v>266</v>
      </c>
      <c r="E84" s="266" t="s">
        <v>144</v>
      </c>
      <c r="F84" s="272">
        <v>4772.4</v>
      </c>
      <c r="G84" s="271">
        <v>378</v>
      </c>
      <c r="H84" s="268">
        <f t="shared" si="3"/>
        <v>7.9</v>
      </c>
    </row>
    <row r="85" spans="1:8" s="29" customFormat="1" ht="32.25" customHeight="1">
      <c r="A85" s="61" t="s">
        <v>268</v>
      </c>
      <c r="B85" s="295">
        <v>969</v>
      </c>
      <c r="C85" s="265">
        <v>503</v>
      </c>
      <c r="D85" s="266" t="s">
        <v>269</v>
      </c>
      <c r="E85" s="266"/>
      <c r="F85" s="272">
        <f>F86</f>
        <v>500</v>
      </c>
      <c r="G85" s="271">
        <f>G86</f>
        <v>499.3</v>
      </c>
      <c r="H85" s="268">
        <f t="shared" si="3"/>
        <v>99.9</v>
      </c>
    </row>
    <row r="86" spans="1:8" s="29" customFormat="1" ht="16.5" customHeight="1">
      <c r="A86" s="62" t="s">
        <v>225</v>
      </c>
      <c r="B86" s="295">
        <v>969</v>
      </c>
      <c r="C86" s="265">
        <v>503</v>
      </c>
      <c r="D86" s="266" t="s">
        <v>269</v>
      </c>
      <c r="E86" s="266" t="s">
        <v>144</v>
      </c>
      <c r="F86" s="272">
        <v>500</v>
      </c>
      <c r="G86" s="271">
        <v>499.3</v>
      </c>
      <c r="H86" s="268">
        <f t="shared" si="3"/>
        <v>99.9</v>
      </c>
    </row>
    <row r="87" spans="1:8" s="29" customFormat="1" ht="33" customHeight="1">
      <c r="A87" s="71" t="s">
        <v>128</v>
      </c>
      <c r="B87" s="298">
        <v>969</v>
      </c>
      <c r="C87" s="282">
        <v>503</v>
      </c>
      <c r="D87" s="269" t="s">
        <v>270</v>
      </c>
      <c r="E87" s="269"/>
      <c r="F87" s="267">
        <f>F88+F89</f>
        <v>28344.6</v>
      </c>
      <c r="G87" s="267">
        <f>G88+G89</f>
        <v>1592.6000000000001</v>
      </c>
      <c r="H87" s="268">
        <f t="shared" si="0"/>
        <v>5.6</v>
      </c>
    </row>
    <row r="88" spans="1:8" s="29" customFormat="1" ht="16.5" customHeight="1">
      <c r="A88" s="62" t="s">
        <v>225</v>
      </c>
      <c r="B88" s="298">
        <v>969</v>
      </c>
      <c r="C88" s="282">
        <v>503</v>
      </c>
      <c r="D88" s="269" t="s">
        <v>270</v>
      </c>
      <c r="E88" s="269" t="s">
        <v>144</v>
      </c>
      <c r="F88" s="267">
        <v>26865.6</v>
      </c>
      <c r="G88" s="267">
        <v>113.7</v>
      </c>
      <c r="H88" s="268">
        <f t="shared" si="0"/>
        <v>0.4</v>
      </c>
    </row>
    <row r="89" spans="1:8" s="29" customFormat="1" ht="17.25" customHeight="1">
      <c r="A89" s="40" t="s">
        <v>145</v>
      </c>
      <c r="B89" s="298">
        <v>969</v>
      </c>
      <c r="C89" s="282">
        <v>503</v>
      </c>
      <c r="D89" s="269" t="s">
        <v>270</v>
      </c>
      <c r="E89" s="269" t="s">
        <v>136</v>
      </c>
      <c r="F89" s="267">
        <v>1479</v>
      </c>
      <c r="G89" s="271">
        <v>1478.9</v>
      </c>
      <c r="H89" s="268">
        <f t="shared" si="0"/>
        <v>100</v>
      </c>
    </row>
    <row r="90" spans="1:8" s="29" customFormat="1" ht="32.25" customHeight="1">
      <c r="A90" s="71" t="s">
        <v>98</v>
      </c>
      <c r="B90" s="298">
        <v>969</v>
      </c>
      <c r="C90" s="282">
        <v>503</v>
      </c>
      <c r="D90" s="269" t="s">
        <v>271</v>
      </c>
      <c r="E90" s="269"/>
      <c r="F90" s="267">
        <f>F91</f>
        <v>100</v>
      </c>
      <c r="G90" s="267">
        <f>G91</f>
        <v>0</v>
      </c>
      <c r="H90" s="268">
        <f t="shared" si="0"/>
        <v>0</v>
      </c>
    </row>
    <row r="91" spans="1:8" s="29" customFormat="1" ht="18" customHeight="1">
      <c r="A91" s="62" t="s">
        <v>225</v>
      </c>
      <c r="B91" s="298">
        <v>969</v>
      </c>
      <c r="C91" s="282">
        <v>503</v>
      </c>
      <c r="D91" s="269" t="s">
        <v>271</v>
      </c>
      <c r="E91" s="269" t="s">
        <v>144</v>
      </c>
      <c r="F91" s="267">
        <v>100</v>
      </c>
      <c r="G91" s="267">
        <v>0</v>
      </c>
      <c r="H91" s="268">
        <f t="shared" si="0"/>
        <v>0</v>
      </c>
    </row>
    <row r="92" spans="1:8" s="4" customFormat="1" ht="31.5" customHeight="1">
      <c r="A92" s="61" t="s">
        <v>272</v>
      </c>
      <c r="B92" s="295">
        <v>969</v>
      </c>
      <c r="C92" s="265">
        <v>503</v>
      </c>
      <c r="D92" s="266" t="s">
        <v>273</v>
      </c>
      <c r="E92" s="266"/>
      <c r="F92" s="272">
        <f>F93</f>
        <v>1000</v>
      </c>
      <c r="G92" s="272">
        <f>G93</f>
        <v>0</v>
      </c>
      <c r="H92" s="268">
        <f t="shared" si="0"/>
        <v>0</v>
      </c>
    </row>
    <row r="93" spans="1:8" s="29" customFormat="1" ht="17.25" customHeight="1">
      <c r="A93" s="62" t="s">
        <v>225</v>
      </c>
      <c r="B93" s="295">
        <v>969</v>
      </c>
      <c r="C93" s="265">
        <v>503</v>
      </c>
      <c r="D93" s="266" t="s">
        <v>273</v>
      </c>
      <c r="E93" s="266" t="s">
        <v>144</v>
      </c>
      <c r="F93" s="272">
        <v>1000</v>
      </c>
      <c r="G93" s="272">
        <v>0</v>
      </c>
      <c r="H93" s="260">
        <f t="shared" si="0"/>
        <v>0</v>
      </c>
    </row>
    <row r="94" spans="1:8" s="29" customFormat="1" ht="17.25" customHeight="1">
      <c r="A94" s="61" t="s">
        <v>129</v>
      </c>
      <c r="B94" s="295">
        <v>969</v>
      </c>
      <c r="C94" s="265">
        <v>503</v>
      </c>
      <c r="D94" s="266" t="s">
        <v>274</v>
      </c>
      <c r="E94" s="266"/>
      <c r="F94" s="272">
        <f>F95</f>
        <v>314.1</v>
      </c>
      <c r="G94" s="272">
        <f>G95</f>
        <v>0</v>
      </c>
      <c r="H94" s="268">
        <f t="shared" si="0"/>
        <v>0</v>
      </c>
    </row>
    <row r="95" spans="1:8" s="29" customFormat="1" ht="17.25" customHeight="1">
      <c r="A95" s="62" t="s">
        <v>225</v>
      </c>
      <c r="B95" s="295">
        <v>969</v>
      </c>
      <c r="C95" s="265">
        <v>503</v>
      </c>
      <c r="D95" s="266" t="s">
        <v>274</v>
      </c>
      <c r="E95" s="266" t="s">
        <v>144</v>
      </c>
      <c r="F95" s="272">
        <v>314.1</v>
      </c>
      <c r="G95" s="272">
        <v>0</v>
      </c>
      <c r="H95" s="260">
        <f t="shared" si="0"/>
        <v>0</v>
      </c>
    </row>
    <row r="96" spans="1:8" s="29" customFormat="1" ht="18" customHeight="1">
      <c r="A96" s="61" t="s">
        <v>130</v>
      </c>
      <c r="B96" s="295">
        <v>969</v>
      </c>
      <c r="C96" s="265">
        <v>503</v>
      </c>
      <c r="D96" s="266" t="s">
        <v>275</v>
      </c>
      <c r="E96" s="266"/>
      <c r="F96" s="272">
        <f>F97</f>
        <v>100</v>
      </c>
      <c r="G96" s="272">
        <f>G97</f>
        <v>0</v>
      </c>
      <c r="H96" s="268">
        <f t="shared" si="0"/>
        <v>0</v>
      </c>
    </row>
    <row r="97" spans="1:8" s="29" customFormat="1" ht="17.25" customHeight="1">
      <c r="A97" s="62" t="s">
        <v>225</v>
      </c>
      <c r="B97" s="295">
        <v>969</v>
      </c>
      <c r="C97" s="265">
        <v>503</v>
      </c>
      <c r="D97" s="266" t="s">
        <v>275</v>
      </c>
      <c r="E97" s="266" t="s">
        <v>144</v>
      </c>
      <c r="F97" s="299">
        <v>100</v>
      </c>
      <c r="G97" s="272">
        <v>0</v>
      </c>
      <c r="H97" s="260">
        <f t="shared" si="0"/>
        <v>0</v>
      </c>
    </row>
    <row r="98" spans="1:8" s="29" customFormat="1" ht="16.5" customHeight="1">
      <c r="A98" s="288" t="s">
        <v>101</v>
      </c>
      <c r="B98" s="294">
        <v>969</v>
      </c>
      <c r="C98" s="280">
        <v>700</v>
      </c>
      <c r="D98" s="290"/>
      <c r="E98" s="300"/>
      <c r="F98" s="278">
        <f>F99+F102</f>
        <v>1483.5</v>
      </c>
      <c r="G98" s="278">
        <f>G99+G102</f>
        <v>486.5</v>
      </c>
      <c r="H98" s="260">
        <f aca="true" t="shared" si="4" ref="H98:H135">ROUND(G98/F98*100,1)</f>
        <v>32.8</v>
      </c>
    </row>
    <row r="99" spans="1:8" s="29" customFormat="1" ht="21" customHeight="1">
      <c r="A99" s="301" t="s">
        <v>146</v>
      </c>
      <c r="B99" s="302">
        <v>969</v>
      </c>
      <c r="C99" s="257">
        <v>705</v>
      </c>
      <c r="D99" s="303"/>
      <c r="E99" s="258"/>
      <c r="F99" s="259">
        <f>F100</f>
        <v>75</v>
      </c>
      <c r="G99" s="259">
        <f>G100</f>
        <v>13</v>
      </c>
      <c r="H99" s="260">
        <f t="shared" si="4"/>
        <v>17.3</v>
      </c>
    </row>
    <row r="100" spans="1:8" s="29" customFormat="1" ht="44.25" customHeight="1">
      <c r="A100" s="75" t="s">
        <v>155</v>
      </c>
      <c r="B100" s="295">
        <v>969</v>
      </c>
      <c r="C100" s="265">
        <v>705</v>
      </c>
      <c r="D100" s="304">
        <v>4280000181</v>
      </c>
      <c r="E100" s="266"/>
      <c r="F100" s="267">
        <f>F101</f>
        <v>75</v>
      </c>
      <c r="G100" s="267">
        <f>G101</f>
        <v>13</v>
      </c>
      <c r="H100" s="268">
        <f t="shared" si="4"/>
        <v>17.3</v>
      </c>
    </row>
    <row r="101" spans="1:8" s="29" customFormat="1" ht="16.5" customHeight="1">
      <c r="A101" s="62" t="s">
        <v>225</v>
      </c>
      <c r="B101" s="305">
        <v>969</v>
      </c>
      <c r="C101" s="306">
        <v>705</v>
      </c>
      <c r="D101" s="304">
        <v>4280000181</v>
      </c>
      <c r="E101" s="307" t="s">
        <v>144</v>
      </c>
      <c r="F101" s="267">
        <v>75</v>
      </c>
      <c r="G101" s="267">
        <v>13</v>
      </c>
      <c r="H101" s="268">
        <f t="shared" si="4"/>
        <v>17.3</v>
      </c>
    </row>
    <row r="102" spans="1:8" s="29" customFormat="1" ht="16.5" customHeight="1">
      <c r="A102" s="37" t="s">
        <v>102</v>
      </c>
      <c r="B102" s="302">
        <v>969</v>
      </c>
      <c r="C102" s="257">
        <v>707</v>
      </c>
      <c r="D102" s="258"/>
      <c r="E102" s="258"/>
      <c r="F102" s="259">
        <f>F103+F105+F107+F109</f>
        <v>1408.5</v>
      </c>
      <c r="G102" s="308">
        <f>G103+G105+G107+G109</f>
        <v>473.5</v>
      </c>
      <c r="H102" s="260">
        <f t="shared" si="4"/>
        <v>33.6</v>
      </c>
    </row>
    <row r="103" spans="1:8" s="29" customFormat="1" ht="35.25" customHeight="1">
      <c r="A103" s="62" t="s">
        <v>156</v>
      </c>
      <c r="B103" s="295">
        <v>969</v>
      </c>
      <c r="C103" s="265">
        <v>707</v>
      </c>
      <c r="D103" s="266" t="s">
        <v>276</v>
      </c>
      <c r="E103" s="266"/>
      <c r="F103" s="267">
        <f>F104</f>
        <v>568.5</v>
      </c>
      <c r="G103" s="271">
        <f>G104</f>
        <v>203.5</v>
      </c>
      <c r="H103" s="268">
        <f t="shared" si="4"/>
        <v>35.8</v>
      </c>
    </row>
    <row r="104" spans="1:8" s="29" customFormat="1" ht="17.25" customHeight="1">
      <c r="A104" s="62" t="s">
        <v>225</v>
      </c>
      <c r="B104" s="295">
        <v>969</v>
      </c>
      <c r="C104" s="265">
        <v>707</v>
      </c>
      <c r="D104" s="266" t="s">
        <v>276</v>
      </c>
      <c r="E104" s="266" t="s">
        <v>144</v>
      </c>
      <c r="F104" s="267">
        <v>568.5</v>
      </c>
      <c r="G104" s="271">
        <v>203.5</v>
      </c>
      <c r="H104" s="268">
        <f t="shared" si="4"/>
        <v>35.8</v>
      </c>
    </row>
    <row r="105" spans="1:8" s="29" customFormat="1" ht="34.5" customHeight="1">
      <c r="A105" s="61" t="s">
        <v>157</v>
      </c>
      <c r="B105" s="295">
        <v>969</v>
      </c>
      <c r="C105" s="265">
        <v>707</v>
      </c>
      <c r="D105" s="266" t="s">
        <v>277</v>
      </c>
      <c r="E105" s="266"/>
      <c r="F105" s="267">
        <f>F106</f>
        <v>260</v>
      </c>
      <c r="G105" s="271">
        <f>G106</f>
        <v>40</v>
      </c>
      <c r="H105" s="268">
        <f>ROUND(G105/F105*100,1)</f>
        <v>15.4</v>
      </c>
    </row>
    <row r="106" spans="1:8" s="29" customFormat="1" ht="17.25" customHeight="1">
      <c r="A106" s="62" t="s">
        <v>225</v>
      </c>
      <c r="B106" s="295">
        <v>969</v>
      </c>
      <c r="C106" s="265">
        <v>707</v>
      </c>
      <c r="D106" s="266" t="s">
        <v>277</v>
      </c>
      <c r="E106" s="266" t="s">
        <v>144</v>
      </c>
      <c r="F106" s="267">
        <v>260</v>
      </c>
      <c r="G106" s="271">
        <v>40</v>
      </c>
      <c r="H106" s="260">
        <f>ROUND(G106/F106*100,1)</f>
        <v>15.4</v>
      </c>
    </row>
    <row r="107" spans="1:8" s="29" customFormat="1" ht="33.75" customHeight="1">
      <c r="A107" s="61" t="s">
        <v>103</v>
      </c>
      <c r="B107" s="295">
        <v>969</v>
      </c>
      <c r="C107" s="265">
        <v>707</v>
      </c>
      <c r="D107" s="266" t="s">
        <v>251</v>
      </c>
      <c r="E107" s="266"/>
      <c r="F107" s="267">
        <f>F108</f>
        <v>150</v>
      </c>
      <c r="G107" s="271">
        <f>G108</f>
        <v>0</v>
      </c>
      <c r="H107" s="268">
        <f>H108</f>
        <v>0</v>
      </c>
    </row>
    <row r="108" spans="1:8" s="29" customFormat="1" ht="17.25" customHeight="1">
      <c r="A108" s="62" t="s">
        <v>225</v>
      </c>
      <c r="B108" s="295">
        <v>969</v>
      </c>
      <c r="C108" s="265">
        <v>707</v>
      </c>
      <c r="D108" s="266" t="s">
        <v>251</v>
      </c>
      <c r="E108" s="266" t="s">
        <v>144</v>
      </c>
      <c r="F108" s="267">
        <v>150</v>
      </c>
      <c r="G108" s="271">
        <v>0</v>
      </c>
      <c r="H108" s="268">
        <v>0</v>
      </c>
    </row>
    <row r="109" spans="1:8" s="29" customFormat="1" ht="51" customHeight="1">
      <c r="A109" s="61" t="s">
        <v>278</v>
      </c>
      <c r="B109" s="295">
        <v>969</v>
      </c>
      <c r="C109" s="265">
        <v>707</v>
      </c>
      <c r="D109" s="266" t="s">
        <v>255</v>
      </c>
      <c r="E109" s="266"/>
      <c r="F109" s="267">
        <f>F110</f>
        <v>430</v>
      </c>
      <c r="G109" s="271">
        <f>G110</f>
        <v>230</v>
      </c>
      <c r="H109" s="268">
        <f t="shared" si="4"/>
        <v>53.5</v>
      </c>
    </row>
    <row r="110" spans="1:8" s="29" customFormat="1" ht="23.25" customHeight="1">
      <c r="A110" s="62" t="s">
        <v>225</v>
      </c>
      <c r="B110" s="295">
        <v>969</v>
      </c>
      <c r="C110" s="265">
        <v>707</v>
      </c>
      <c r="D110" s="266" t="s">
        <v>255</v>
      </c>
      <c r="E110" s="266" t="s">
        <v>144</v>
      </c>
      <c r="F110" s="267">
        <v>430</v>
      </c>
      <c r="G110" s="271">
        <v>230</v>
      </c>
      <c r="H110" s="268">
        <f t="shared" si="4"/>
        <v>53.5</v>
      </c>
    </row>
    <row r="111" spans="1:8" s="29" customFormat="1" ht="15.75">
      <c r="A111" s="36" t="s">
        <v>104</v>
      </c>
      <c r="B111" s="297">
        <v>969</v>
      </c>
      <c r="C111" s="262">
        <v>800</v>
      </c>
      <c r="D111" s="263"/>
      <c r="E111" s="263"/>
      <c r="F111" s="259">
        <f>F112+F115</f>
        <v>10791.5</v>
      </c>
      <c r="G111" s="259">
        <f>G112+G115</f>
        <v>4809.6</v>
      </c>
      <c r="H111" s="260">
        <f t="shared" si="4"/>
        <v>44.6</v>
      </c>
    </row>
    <row r="112" spans="1:8" s="29" customFormat="1" ht="15.75">
      <c r="A112" s="36" t="s">
        <v>105</v>
      </c>
      <c r="B112" s="297">
        <v>969</v>
      </c>
      <c r="C112" s="262">
        <v>801</v>
      </c>
      <c r="D112" s="263"/>
      <c r="E112" s="263"/>
      <c r="F112" s="259">
        <f>F113</f>
        <v>8467.5</v>
      </c>
      <c r="G112" s="259">
        <f>G113</f>
        <v>3802.4</v>
      </c>
      <c r="H112" s="260">
        <f t="shared" si="4"/>
        <v>44.9</v>
      </c>
    </row>
    <row r="113" spans="1:9" s="29" customFormat="1" ht="32.25" customHeight="1">
      <c r="A113" s="71" t="s">
        <v>106</v>
      </c>
      <c r="B113" s="298">
        <v>969</v>
      </c>
      <c r="C113" s="282">
        <v>801</v>
      </c>
      <c r="D113" s="269" t="s">
        <v>279</v>
      </c>
      <c r="E113" s="269"/>
      <c r="F113" s="267">
        <f>F114</f>
        <v>8467.5</v>
      </c>
      <c r="G113" s="267">
        <f>G114</f>
        <v>3802.4</v>
      </c>
      <c r="H113" s="268">
        <f t="shared" si="4"/>
        <v>44.9</v>
      </c>
      <c r="I113" s="38"/>
    </row>
    <row r="114" spans="1:9" s="29" customFormat="1" ht="17.25" customHeight="1">
      <c r="A114" s="62" t="s">
        <v>225</v>
      </c>
      <c r="B114" s="298">
        <v>969</v>
      </c>
      <c r="C114" s="282">
        <v>801</v>
      </c>
      <c r="D114" s="269" t="s">
        <v>279</v>
      </c>
      <c r="E114" s="269" t="s">
        <v>144</v>
      </c>
      <c r="F114" s="267">
        <v>8467.5</v>
      </c>
      <c r="G114" s="267">
        <v>3802.4</v>
      </c>
      <c r="H114" s="268">
        <f t="shared" si="4"/>
        <v>44.9</v>
      </c>
      <c r="I114" s="38"/>
    </row>
    <row r="115" spans="1:9" s="29" customFormat="1" ht="17.25" customHeight="1">
      <c r="A115" s="37" t="s">
        <v>131</v>
      </c>
      <c r="B115" s="302">
        <v>969</v>
      </c>
      <c r="C115" s="262">
        <v>804</v>
      </c>
      <c r="D115" s="263"/>
      <c r="E115" s="263"/>
      <c r="F115" s="259">
        <f>F116+F118</f>
        <v>2324</v>
      </c>
      <c r="G115" s="259">
        <f>G116+G118</f>
        <v>1007.2</v>
      </c>
      <c r="H115" s="260">
        <f t="shared" si="4"/>
        <v>43.3</v>
      </c>
      <c r="I115" s="59"/>
    </row>
    <row r="116" spans="1:8" s="29" customFormat="1" ht="33.75" customHeight="1">
      <c r="A116" s="61" t="s">
        <v>280</v>
      </c>
      <c r="B116" s="295">
        <v>969</v>
      </c>
      <c r="C116" s="265">
        <v>804</v>
      </c>
      <c r="D116" s="266" t="s">
        <v>281</v>
      </c>
      <c r="E116" s="266"/>
      <c r="F116" s="267">
        <f>F117</f>
        <v>2044</v>
      </c>
      <c r="G116" s="271">
        <f>G117</f>
        <v>1007.2</v>
      </c>
      <c r="H116" s="268">
        <f t="shared" si="4"/>
        <v>49.3</v>
      </c>
    </row>
    <row r="117" spans="1:8" s="29" customFormat="1" ht="17.25" customHeight="1">
      <c r="A117" s="62" t="s">
        <v>225</v>
      </c>
      <c r="B117" s="295">
        <v>969</v>
      </c>
      <c r="C117" s="265">
        <v>804</v>
      </c>
      <c r="D117" s="266" t="s">
        <v>281</v>
      </c>
      <c r="E117" s="266" t="s">
        <v>144</v>
      </c>
      <c r="F117" s="267">
        <v>2044</v>
      </c>
      <c r="G117" s="271">
        <v>1007.2</v>
      </c>
      <c r="H117" s="268">
        <f t="shared" si="4"/>
        <v>49.3</v>
      </c>
    </row>
    <row r="118" spans="1:8" s="29" customFormat="1" ht="35.25" customHeight="1">
      <c r="A118" s="62" t="s">
        <v>252</v>
      </c>
      <c r="B118" s="295">
        <v>969</v>
      </c>
      <c r="C118" s="265">
        <v>804</v>
      </c>
      <c r="D118" s="266" t="s">
        <v>253</v>
      </c>
      <c r="E118" s="266"/>
      <c r="F118" s="267">
        <f>F119</f>
        <v>280</v>
      </c>
      <c r="G118" s="271">
        <f>G119</f>
        <v>0</v>
      </c>
      <c r="H118" s="268">
        <f t="shared" si="4"/>
        <v>0</v>
      </c>
    </row>
    <row r="119" spans="1:8" s="29" customFormat="1" ht="17.25" customHeight="1">
      <c r="A119" s="62" t="s">
        <v>225</v>
      </c>
      <c r="B119" s="295">
        <v>969</v>
      </c>
      <c r="C119" s="265">
        <v>804</v>
      </c>
      <c r="D119" s="266" t="s">
        <v>253</v>
      </c>
      <c r="E119" s="266" t="s">
        <v>144</v>
      </c>
      <c r="F119" s="267">
        <v>280</v>
      </c>
      <c r="G119" s="271">
        <v>0</v>
      </c>
      <c r="H119" s="268">
        <f t="shared" si="4"/>
        <v>0</v>
      </c>
    </row>
    <row r="120" spans="1:8" ht="17.25" customHeight="1">
      <c r="A120" s="37" t="s">
        <v>107</v>
      </c>
      <c r="B120" s="256">
        <v>969</v>
      </c>
      <c r="C120" s="257">
        <v>1000</v>
      </c>
      <c r="D120" s="258"/>
      <c r="E120" s="258"/>
      <c r="F120" s="259">
        <f>F121+F124</f>
        <v>15144.9</v>
      </c>
      <c r="G120" s="308">
        <f>G121+G124</f>
        <v>6822.8</v>
      </c>
      <c r="H120" s="268">
        <f t="shared" si="4"/>
        <v>45.1</v>
      </c>
    </row>
    <row r="121" spans="1:8" ht="17.25" customHeight="1">
      <c r="A121" s="37" t="s">
        <v>158</v>
      </c>
      <c r="B121" s="256">
        <v>969</v>
      </c>
      <c r="C121" s="257">
        <v>1003</v>
      </c>
      <c r="D121" s="258"/>
      <c r="E121" s="258"/>
      <c r="F121" s="259">
        <f>F122</f>
        <v>140.4</v>
      </c>
      <c r="G121" s="271">
        <f>G122</f>
        <v>0</v>
      </c>
      <c r="H121" s="268">
        <f t="shared" si="4"/>
        <v>0</v>
      </c>
    </row>
    <row r="122" spans="1:8" ht="31.5" customHeight="1">
      <c r="A122" s="62" t="s">
        <v>159</v>
      </c>
      <c r="B122" s="264">
        <v>969</v>
      </c>
      <c r="C122" s="265">
        <v>1003</v>
      </c>
      <c r="D122" s="266" t="s">
        <v>302</v>
      </c>
      <c r="E122" s="266"/>
      <c r="F122" s="267">
        <f>F123</f>
        <v>140.4</v>
      </c>
      <c r="G122" s="271">
        <f>G123</f>
        <v>0</v>
      </c>
      <c r="H122" s="268">
        <f t="shared" si="4"/>
        <v>0</v>
      </c>
    </row>
    <row r="123" spans="1:8" ht="16.5" customHeight="1">
      <c r="A123" s="62" t="s">
        <v>147</v>
      </c>
      <c r="B123" s="264">
        <v>969</v>
      </c>
      <c r="C123" s="265">
        <v>1003</v>
      </c>
      <c r="D123" s="266" t="s">
        <v>302</v>
      </c>
      <c r="E123" s="266" t="s">
        <v>148</v>
      </c>
      <c r="F123" s="82">
        <v>140.4</v>
      </c>
      <c r="G123" s="82">
        <v>0</v>
      </c>
      <c r="H123" s="260">
        <v>0</v>
      </c>
    </row>
    <row r="124" spans="1:8" ht="16.5" customHeight="1">
      <c r="A124" s="37" t="s">
        <v>108</v>
      </c>
      <c r="B124" s="264">
        <v>969</v>
      </c>
      <c r="C124" s="257">
        <v>1004</v>
      </c>
      <c r="D124" s="266"/>
      <c r="E124" s="266"/>
      <c r="F124" s="309">
        <f>F125+F127</f>
        <v>15004.5</v>
      </c>
      <c r="G124" s="309">
        <f>G125+G127</f>
        <v>6822.8</v>
      </c>
      <c r="H124" s="260">
        <f>ROUND(G124/F124*100,1)</f>
        <v>45.5</v>
      </c>
    </row>
    <row r="125" spans="1:8" s="24" customFormat="1" ht="51" customHeight="1">
      <c r="A125" s="37" t="s">
        <v>160</v>
      </c>
      <c r="B125" s="256">
        <v>969</v>
      </c>
      <c r="C125" s="257">
        <v>1004</v>
      </c>
      <c r="D125" s="310" t="s">
        <v>299</v>
      </c>
      <c r="E125" s="258"/>
      <c r="F125" s="309">
        <f>F126</f>
        <v>10247.2</v>
      </c>
      <c r="G125" s="309">
        <f>G126</f>
        <v>4766</v>
      </c>
      <c r="H125" s="260">
        <f t="shared" si="4"/>
        <v>46.5</v>
      </c>
    </row>
    <row r="126" spans="1:8" ht="17.25" customHeight="1">
      <c r="A126" s="62" t="s">
        <v>147</v>
      </c>
      <c r="B126" s="264">
        <v>969</v>
      </c>
      <c r="C126" s="265">
        <v>1004</v>
      </c>
      <c r="D126" s="311" t="s">
        <v>299</v>
      </c>
      <c r="E126" s="266" t="s">
        <v>148</v>
      </c>
      <c r="F126" s="82">
        <v>10247.2</v>
      </c>
      <c r="G126" s="82">
        <v>4766</v>
      </c>
      <c r="H126" s="260">
        <f t="shared" si="4"/>
        <v>46.5</v>
      </c>
    </row>
    <row r="127" spans="1:8" s="24" customFormat="1" ht="51" customHeight="1">
      <c r="A127" s="37" t="s">
        <v>234</v>
      </c>
      <c r="B127" s="312">
        <v>969</v>
      </c>
      <c r="C127" s="313">
        <v>1004</v>
      </c>
      <c r="D127" s="310" t="s">
        <v>298</v>
      </c>
      <c r="E127" s="310"/>
      <c r="F127" s="309">
        <f>F128</f>
        <v>4757.3</v>
      </c>
      <c r="G127" s="309">
        <f>G128</f>
        <v>2056.8</v>
      </c>
      <c r="H127" s="260">
        <f t="shared" si="4"/>
        <v>43.2</v>
      </c>
    </row>
    <row r="128" spans="1:8" ht="16.5" customHeight="1">
      <c r="A128" s="62" t="s">
        <v>147</v>
      </c>
      <c r="B128" s="314">
        <v>969</v>
      </c>
      <c r="C128" s="315">
        <v>1004</v>
      </c>
      <c r="D128" s="311" t="s">
        <v>298</v>
      </c>
      <c r="E128" s="311" t="s">
        <v>148</v>
      </c>
      <c r="F128" s="82">
        <v>4757.3</v>
      </c>
      <c r="G128" s="82">
        <v>2056.8</v>
      </c>
      <c r="H128" s="260">
        <f t="shared" si="4"/>
        <v>43.2</v>
      </c>
    </row>
    <row r="129" spans="1:8" ht="16.5" customHeight="1">
      <c r="A129" s="36" t="s">
        <v>109</v>
      </c>
      <c r="B129" s="297">
        <v>969</v>
      </c>
      <c r="C129" s="262">
        <v>1100</v>
      </c>
      <c r="D129" s="263"/>
      <c r="E129" s="263"/>
      <c r="F129" s="259">
        <f aca="true" t="shared" si="5" ref="F129:G131">F130</f>
        <v>700</v>
      </c>
      <c r="G129" s="259">
        <f t="shared" si="5"/>
        <v>350</v>
      </c>
      <c r="H129" s="273">
        <f t="shared" si="4"/>
        <v>50</v>
      </c>
    </row>
    <row r="130" spans="1:8" ht="17.25" customHeight="1">
      <c r="A130" s="36" t="s">
        <v>235</v>
      </c>
      <c r="B130" s="297">
        <v>969</v>
      </c>
      <c r="C130" s="262">
        <v>1101</v>
      </c>
      <c r="D130" s="269" t="s">
        <v>300</v>
      </c>
      <c r="E130" s="263"/>
      <c r="F130" s="259">
        <f t="shared" si="5"/>
        <v>700</v>
      </c>
      <c r="G130" s="259">
        <f t="shared" si="5"/>
        <v>350</v>
      </c>
      <c r="H130" s="273">
        <f t="shared" si="4"/>
        <v>50</v>
      </c>
    </row>
    <row r="131" spans="1:8" ht="51" customHeight="1">
      <c r="A131" s="40" t="s">
        <v>236</v>
      </c>
      <c r="B131" s="298">
        <v>969</v>
      </c>
      <c r="C131" s="282">
        <v>1101</v>
      </c>
      <c r="D131" s="269" t="s">
        <v>300</v>
      </c>
      <c r="E131" s="269"/>
      <c r="F131" s="267">
        <f t="shared" si="5"/>
        <v>700</v>
      </c>
      <c r="G131" s="267">
        <f t="shared" si="5"/>
        <v>350</v>
      </c>
      <c r="H131" s="319">
        <f t="shared" si="4"/>
        <v>50</v>
      </c>
    </row>
    <row r="132" spans="1:8" ht="16.5" customHeight="1">
      <c r="A132" s="62" t="s">
        <v>225</v>
      </c>
      <c r="B132" s="298">
        <v>969</v>
      </c>
      <c r="C132" s="282">
        <v>1101</v>
      </c>
      <c r="D132" s="269" t="s">
        <v>300</v>
      </c>
      <c r="E132" s="269" t="s">
        <v>144</v>
      </c>
      <c r="F132" s="267">
        <v>700</v>
      </c>
      <c r="G132" s="267">
        <v>350</v>
      </c>
      <c r="H132" s="319">
        <f t="shared" si="4"/>
        <v>50</v>
      </c>
    </row>
    <row r="133" spans="1:8" ht="16.5" customHeight="1">
      <c r="A133" s="36" t="s">
        <v>110</v>
      </c>
      <c r="B133" s="261">
        <v>969</v>
      </c>
      <c r="C133" s="262">
        <v>1200</v>
      </c>
      <c r="D133" s="263"/>
      <c r="E133" s="263"/>
      <c r="F133" s="259">
        <f aca="true" t="shared" si="6" ref="F133:G135">F134</f>
        <v>340</v>
      </c>
      <c r="G133" s="259">
        <f t="shared" si="6"/>
        <v>178.5</v>
      </c>
      <c r="H133" s="260">
        <f t="shared" si="4"/>
        <v>52.5</v>
      </c>
    </row>
    <row r="134" spans="1:8" ht="16.5" customHeight="1">
      <c r="A134" s="36" t="s">
        <v>111</v>
      </c>
      <c r="B134" s="297">
        <v>969</v>
      </c>
      <c r="C134" s="262">
        <v>1202</v>
      </c>
      <c r="D134" s="269" t="s">
        <v>301</v>
      </c>
      <c r="E134" s="263"/>
      <c r="F134" s="259">
        <f t="shared" si="6"/>
        <v>340</v>
      </c>
      <c r="G134" s="259">
        <f t="shared" si="6"/>
        <v>178.5</v>
      </c>
      <c r="H134" s="260">
        <f t="shared" si="4"/>
        <v>52.5</v>
      </c>
    </row>
    <row r="135" spans="1:8" ht="17.25" customHeight="1">
      <c r="A135" s="40" t="s">
        <v>162</v>
      </c>
      <c r="B135" s="298">
        <v>969</v>
      </c>
      <c r="C135" s="282">
        <v>1202</v>
      </c>
      <c r="D135" s="269" t="s">
        <v>301</v>
      </c>
      <c r="E135" s="316"/>
      <c r="F135" s="267">
        <f t="shared" si="6"/>
        <v>340</v>
      </c>
      <c r="G135" s="267">
        <f t="shared" si="6"/>
        <v>178.5</v>
      </c>
      <c r="H135" s="268">
        <f t="shared" si="4"/>
        <v>52.5</v>
      </c>
    </row>
    <row r="136" spans="1:8" ht="17.25" customHeight="1">
      <c r="A136" s="62" t="s">
        <v>225</v>
      </c>
      <c r="B136" s="298">
        <v>969</v>
      </c>
      <c r="C136" s="282">
        <v>1202</v>
      </c>
      <c r="D136" s="269" t="s">
        <v>301</v>
      </c>
      <c r="E136" s="316" t="s">
        <v>144</v>
      </c>
      <c r="F136" s="267">
        <v>340</v>
      </c>
      <c r="G136" s="267">
        <v>178.5</v>
      </c>
      <c r="H136" s="268">
        <f>ROUND(G136/F136*100,1)</f>
        <v>52.5</v>
      </c>
    </row>
    <row r="137" spans="1:8" ht="15.75">
      <c r="A137" s="76" t="s">
        <v>112</v>
      </c>
      <c r="B137" s="317"/>
      <c r="C137" s="245"/>
      <c r="D137" s="246"/>
      <c r="E137" s="247"/>
      <c r="F137" s="134">
        <f>F10+F26</f>
        <v>131781.30000000002</v>
      </c>
      <c r="G137" s="134">
        <f>G10+G26</f>
        <v>29112.7</v>
      </c>
      <c r="H137" s="248">
        <f>ROUND(G137/F137*100,1)</f>
        <v>22.1</v>
      </c>
    </row>
  </sheetData>
  <sheetProtection/>
  <mergeCells count="11">
    <mergeCell ref="A8:A9"/>
    <mergeCell ref="B8:B9"/>
    <mergeCell ref="C8:C9"/>
    <mergeCell ref="D8:D9"/>
    <mergeCell ref="E8:E9"/>
    <mergeCell ref="F8:F9"/>
    <mergeCell ref="A4:H4"/>
    <mergeCell ref="G1:H1"/>
    <mergeCell ref="A5:H5"/>
    <mergeCell ref="G8:G9"/>
    <mergeCell ref="H8:H9"/>
  </mergeCells>
  <printOptions horizontalCentered="1"/>
  <pageMargins left="0.31496062992125984" right="0.15748031496062992" top="0.6299212598425197" bottom="0.1968503937007874" header="0.6299212598425197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75" zoomScaleNormal="75" zoomScalePageLayoutView="0" workbookViewId="0" topLeftCell="A118">
      <selection activeCell="F33" sqref="F33"/>
    </sheetView>
  </sheetViews>
  <sheetFormatPr defaultColWidth="9.140625" defaultRowHeight="12.75"/>
  <cols>
    <col min="1" max="1" width="104.421875" style="0" customWidth="1"/>
    <col min="2" max="2" width="11.7109375" style="0" customWidth="1"/>
    <col min="3" max="3" width="15.00390625" style="0" customWidth="1"/>
    <col min="4" max="4" width="10.421875" style="0" customWidth="1"/>
    <col min="5" max="5" width="13.421875" style="0" customWidth="1"/>
    <col min="6" max="6" width="15.7109375" style="0" customWidth="1"/>
    <col min="7" max="7" width="13.57421875" style="0" customWidth="1"/>
  </cols>
  <sheetData>
    <row r="1" spans="1:7" ht="15.75">
      <c r="A1" s="2" t="s">
        <v>296</v>
      </c>
      <c r="B1" s="60"/>
      <c r="C1" s="60"/>
      <c r="D1" s="60"/>
      <c r="E1" s="325" t="s">
        <v>297</v>
      </c>
      <c r="F1" s="325"/>
      <c r="G1" s="325"/>
    </row>
    <row r="2" spans="1:11" ht="18" customHeight="1">
      <c r="A2" s="4"/>
      <c r="B2" s="60"/>
      <c r="C2" s="60"/>
      <c r="D2" s="33"/>
      <c r="E2" s="33"/>
      <c r="F2" s="33"/>
      <c r="G2" s="321" t="s">
        <v>307</v>
      </c>
      <c r="H2" s="33"/>
      <c r="I2" s="33"/>
      <c r="J2" s="33"/>
      <c r="K2" s="33"/>
    </row>
    <row r="3" spans="1:7" ht="39" customHeight="1">
      <c r="A3" s="338" t="s">
        <v>286</v>
      </c>
      <c r="B3" s="338"/>
      <c r="C3" s="338"/>
      <c r="D3" s="338"/>
      <c r="E3" s="338"/>
      <c r="F3" s="338"/>
      <c r="G3" s="28"/>
    </row>
    <row r="4" ht="15.75">
      <c r="A4" s="34" t="s">
        <v>152</v>
      </c>
    </row>
    <row r="6" spans="1:7" ht="12.75" customHeight="1">
      <c r="A6" s="335" t="s">
        <v>73</v>
      </c>
      <c r="B6" s="327" t="s">
        <v>75</v>
      </c>
      <c r="C6" s="329" t="s">
        <v>76</v>
      </c>
      <c r="D6" s="331" t="s">
        <v>77</v>
      </c>
      <c r="E6" s="331" t="s">
        <v>295</v>
      </c>
      <c r="F6" s="331" t="s">
        <v>70</v>
      </c>
      <c r="G6" s="331" t="s">
        <v>71</v>
      </c>
    </row>
    <row r="7" spans="1:7" ht="35.25" customHeight="1">
      <c r="A7" s="336"/>
      <c r="B7" s="328"/>
      <c r="C7" s="339"/>
      <c r="D7" s="332"/>
      <c r="E7" s="337"/>
      <c r="F7" s="337"/>
      <c r="G7" s="337"/>
    </row>
    <row r="8" spans="1:7" ht="22.5" customHeight="1">
      <c r="A8" s="63" t="s">
        <v>78</v>
      </c>
      <c r="B8" s="83">
        <v>100</v>
      </c>
      <c r="C8" s="85"/>
      <c r="D8" s="85"/>
      <c r="E8" s="92">
        <f>E9+E12+E38+E41+E23</f>
        <v>28984.9</v>
      </c>
      <c r="F8" s="129">
        <f>F9+F12+F23+F38+F41</f>
        <v>12339.800000000001</v>
      </c>
      <c r="G8" s="244">
        <f>ROUND(F8/E8*100,1)</f>
        <v>42.6</v>
      </c>
    </row>
    <row r="9" spans="1:7" ht="36" customHeight="1">
      <c r="A9" s="64" t="s">
        <v>79</v>
      </c>
      <c r="B9" s="83">
        <v>102</v>
      </c>
      <c r="C9" s="85"/>
      <c r="D9" s="85"/>
      <c r="E9" s="92">
        <f>E10</f>
        <v>1203.7</v>
      </c>
      <c r="F9" s="92">
        <f>F10</f>
        <v>355.1</v>
      </c>
      <c r="G9" s="97">
        <f aca="true" t="shared" si="0" ref="G9:G22">ROUND(F9/E9*100,1)</f>
        <v>29.5</v>
      </c>
    </row>
    <row r="10" spans="1:7" ht="20.25" customHeight="1">
      <c r="A10" s="70" t="s">
        <v>140</v>
      </c>
      <c r="B10" s="79">
        <v>102</v>
      </c>
      <c r="C10" s="80" t="s">
        <v>288</v>
      </c>
      <c r="D10" s="80"/>
      <c r="E10" s="81">
        <f>E11</f>
        <v>1203.7</v>
      </c>
      <c r="F10" s="81">
        <f>F11</f>
        <v>355.1</v>
      </c>
      <c r="G10" s="97">
        <f t="shared" si="0"/>
        <v>29.5</v>
      </c>
    </row>
    <row r="11" spans="1:7" ht="56.25" customHeight="1">
      <c r="A11" s="69" t="s">
        <v>141</v>
      </c>
      <c r="B11" s="79">
        <v>102</v>
      </c>
      <c r="C11" s="80" t="s">
        <v>288</v>
      </c>
      <c r="D11" s="80" t="s">
        <v>142</v>
      </c>
      <c r="E11" s="81">
        <v>1203.7</v>
      </c>
      <c r="F11" s="81">
        <v>355.1</v>
      </c>
      <c r="G11" s="97">
        <f t="shared" si="0"/>
        <v>29.5</v>
      </c>
    </row>
    <row r="12" spans="1:7" ht="38.25" customHeight="1">
      <c r="A12" s="64" t="s">
        <v>80</v>
      </c>
      <c r="B12" s="83">
        <v>103</v>
      </c>
      <c r="C12" s="85"/>
      <c r="D12" s="85"/>
      <c r="E12" s="92">
        <f>E13+E15+E17+E21</f>
        <v>3770.3999999999996</v>
      </c>
      <c r="F12" s="92">
        <f>F13+F15+F17+F21</f>
        <v>1417.3000000000002</v>
      </c>
      <c r="G12" s="97">
        <f t="shared" si="0"/>
        <v>37.6</v>
      </c>
    </row>
    <row r="13" spans="1:7" ht="18.75" customHeight="1">
      <c r="A13" s="65" t="s">
        <v>143</v>
      </c>
      <c r="B13" s="79">
        <v>103</v>
      </c>
      <c r="C13" s="80" t="s">
        <v>289</v>
      </c>
      <c r="D13" s="80"/>
      <c r="E13" s="81">
        <f>E14</f>
        <v>1089</v>
      </c>
      <c r="F13" s="81">
        <f>F14</f>
        <v>452.3</v>
      </c>
      <c r="G13" s="97">
        <f t="shared" si="0"/>
        <v>41.5</v>
      </c>
    </row>
    <row r="14" spans="1:7" ht="60" customHeight="1">
      <c r="A14" s="66" t="s">
        <v>141</v>
      </c>
      <c r="B14" s="79">
        <v>103</v>
      </c>
      <c r="C14" s="80" t="s">
        <v>289</v>
      </c>
      <c r="D14" s="80" t="s">
        <v>142</v>
      </c>
      <c r="E14" s="81">
        <v>1089</v>
      </c>
      <c r="F14" s="81">
        <v>452.3</v>
      </c>
      <c r="G14" s="97">
        <f t="shared" si="0"/>
        <v>41.5</v>
      </c>
    </row>
    <row r="15" spans="1:7" ht="39" customHeight="1">
      <c r="A15" s="67" t="s">
        <v>81</v>
      </c>
      <c r="B15" s="83">
        <v>103</v>
      </c>
      <c r="C15" s="85" t="s">
        <v>290</v>
      </c>
      <c r="D15" s="85"/>
      <c r="E15" s="92">
        <f>E16</f>
        <v>280.8</v>
      </c>
      <c r="F15" s="92">
        <f>F16</f>
        <v>70.2</v>
      </c>
      <c r="G15" s="97">
        <f t="shared" si="0"/>
        <v>25</v>
      </c>
    </row>
    <row r="16" spans="1:7" ht="56.25" customHeight="1">
      <c r="A16" s="66" t="s">
        <v>141</v>
      </c>
      <c r="B16" s="79">
        <v>103</v>
      </c>
      <c r="C16" s="80" t="s">
        <v>290</v>
      </c>
      <c r="D16" s="80" t="s">
        <v>142</v>
      </c>
      <c r="E16" s="81">
        <v>280.8</v>
      </c>
      <c r="F16" s="81">
        <v>70.2</v>
      </c>
      <c r="G16" s="97">
        <f t="shared" si="0"/>
        <v>25</v>
      </c>
    </row>
    <row r="17" spans="1:7" s="39" customFormat="1" ht="18.75" customHeight="1">
      <c r="A17" s="67" t="s">
        <v>82</v>
      </c>
      <c r="B17" s="83">
        <v>103</v>
      </c>
      <c r="C17" s="85" t="s">
        <v>291</v>
      </c>
      <c r="D17" s="85"/>
      <c r="E17" s="92">
        <f>E18+E19+E20</f>
        <v>2328.6</v>
      </c>
      <c r="F17" s="92">
        <f>F18+F19+F20</f>
        <v>876.8000000000001</v>
      </c>
      <c r="G17" s="97">
        <f t="shared" si="0"/>
        <v>37.7</v>
      </c>
    </row>
    <row r="18" spans="1:7" ht="55.5" customHeight="1">
      <c r="A18" s="66" t="s">
        <v>141</v>
      </c>
      <c r="B18" s="79">
        <v>103</v>
      </c>
      <c r="C18" s="80" t="s">
        <v>291</v>
      </c>
      <c r="D18" s="80" t="s">
        <v>142</v>
      </c>
      <c r="E18" s="81">
        <v>2050.5</v>
      </c>
      <c r="F18" s="101">
        <v>759.7</v>
      </c>
      <c r="G18" s="97">
        <f t="shared" si="0"/>
        <v>37</v>
      </c>
    </row>
    <row r="19" spans="1:7" ht="22.5" customHeight="1">
      <c r="A19" s="66" t="s">
        <v>225</v>
      </c>
      <c r="B19" s="79">
        <v>103</v>
      </c>
      <c r="C19" s="80" t="s">
        <v>291</v>
      </c>
      <c r="D19" s="80" t="s">
        <v>144</v>
      </c>
      <c r="E19" s="81">
        <v>276.1</v>
      </c>
      <c r="F19" s="101">
        <v>117.1</v>
      </c>
      <c r="G19" s="97">
        <f t="shared" si="0"/>
        <v>42.4</v>
      </c>
    </row>
    <row r="20" spans="1:7" ht="19.5" customHeight="1">
      <c r="A20" s="66" t="s">
        <v>145</v>
      </c>
      <c r="B20" s="79">
        <v>103</v>
      </c>
      <c r="C20" s="80" t="s">
        <v>291</v>
      </c>
      <c r="D20" s="80" t="s">
        <v>136</v>
      </c>
      <c r="E20" s="81">
        <v>2</v>
      </c>
      <c r="F20" s="101">
        <v>0</v>
      </c>
      <c r="G20" s="97">
        <f t="shared" si="0"/>
        <v>0</v>
      </c>
    </row>
    <row r="21" spans="1:7" s="39" customFormat="1" ht="33" customHeight="1">
      <c r="A21" s="37" t="s">
        <v>226</v>
      </c>
      <c r="B21" s="83">
        <v>103</v>
      </c>
      <c r="C21" s="80" t="s">
        <v>287</v>
      </c>
      <c r="D21" s="85"/>
      <c r="E21" s="92">
        <f>E22</f>
        <v>72</v>
      </c>
      <c r="F21" s="92">
        <f>F22</f>
        <v>18</v>
      </c>
      <c r="G21" s="97">
        <f t="shared" si="0"/>
        <v>25</v>
      </c>
    </row>
    <row r="22" spans="1:7" ht="18" customHeight="1">
      <c r="A22" s="62" t="s">
        <v>145</v>
      </c>
      <c r="B22" s="79">
        <v>103</v>
      </c>
      <c r="C22" s="80" t="s">
        <v>287</v>
      </c>
      <c r="D22" s="80" t="s">
        <v>136</v>
      </c>
      <c r="E22" s="81">
        <v>72</v>
      </c>
      <c r="F22" s="101">
        <v>18</v>
      </c>
      <c r="G22" s="97">
        <f t="shared" si="0"/>
        <v>25</v>
      </c>
    </row>
    <row r="23" spans="1:7" ht="36.75" customHeight="1">
      <c r="A23" s="36" t="s">
        <v>84</v>
      </c>
      <c r="B23" s="83">
        <v>104</v>
      </c>
      <c r="C23" s="85"/>
      <c r="D23" s="85"/>
      <c r="E23" s="92">
        <f>E24+E26+E33+E30+E36</f>
        <v>23657.300000000003</v>
      </c>
      <c r="F23" s="92">
        <f>F24+F26+F33+F36+F30</f>
        <v>10551.800000000001</v>
      </c>
      <c r="G23" s="97">
        <f>ROUND(F23/E23*100,1)</f>
        <v>44.6</v>
      </c>
    </row>
    <row r="24" spans="1:7" ht="19.5" customHeight="1">
      <c r="A24" s="71" t="s">
        <v>137</v>
      </c>
      <c r="B24" s="79">
        <v>104</v>
      </c>
      <c r="C24" s="80" t="s">
        <v>292</v>
      </c>
      <c r="D24" s="80"/>
      <c r="E24" s="81">
        <f>E25</f>
        <v>1258</v>
      </c>
      <c r="F24" s="81">
        <f>F25</f>
        <v>604.2</v>
      </c>
      <c r="G24" s="97">
        <f aca="true" t="shared" si="1" ref="G24:G37">ROUND(F24/E24*100,1)</f>
        <v>48</v>
      </c>
    </row>
    <row r="25" spans="1:7" ht="50.25" customHeight="1">
      <c r="A25" s="62" t="s">
        <v>141</v>
      </c>
      <c r="B25" s="79">
        <v>104</v>
      </c>
      <c r="C25" s="80" t="s">
        <v>292</v>
      </c>
      <c r="D25" s="80" t="s">
        <v>142</v>
      </c>
      <c r="E25" s="81">
        <v>1258</v>
      </c>
      <c r="F25" s="99">
        <v>604.2</v>
      </c>
      <c r="G25" s="97">
        <f t="shared" si="1"/>
        <v>48</v>
      </c>
    </row>
    <row r="26" spans="1:7" ht="32.25" customHeight="1">
      <c r="A26" s="61" t="s">
        <v>85</v>
      </c>
      <c r="B26" s="79">
        <v>104</v>
      </c>
      <c r="C26" s="80" t="s">
        <v>293</v>
      </c>
      <c r="D26" s="100"/>
      <c r="E26" s="81">
        <f>E27+E28+E29</f>
        <v>18111</v>
      </c>
      <c r="F26" s="81">
        <f>F27+F28+F29</f>
        <v>8223.5</v>
      </c>
      <c r="G26" s="97">
        <f t="shared" si="1"/>
        <v>45.4</v>
      </c>
    </row>
    <row r="27" spans="1:7" ht="51.75" customHeight="1">
      <c r="A27" s="62" t="s">
        <v>141</v>
      </c>
      <c r="B27" s="102">
        <v>104</v>
      </c>
      <c r="C27" s="103" t="s">
        <v>293</v>
      </c>
      <c r="D27" s="103" t="s">
        <v>142</v>
      </c>
      <c r="E27" s="104">
        <v>15367.4</v>
      </c>
      <c r="F27" s="104">
        <v>6236.5</v>
      </c>
      <c r="G27" s="105">
        <f t="shared" si="1"/>
        <v>40.6</v>
      </c>
    </row>
    <row r="28" spans="1:7" ht="18" customHeight="1">
      <c r="A28" s="62" t="s">
        <v>225</v>
      </c>
      <c r="B28" s="102">
        <v>104</v>
      </c>
      <c r="C28" s="103" t="s">
        <v>293</v>
      </c>
      <c r="D28" s="103" t="s">
        <v>144</v>
      </c>
      <c r="E28" s="104">
        <v>2722.4</v>
      </c>
      <c r="F28" s="106">
        <v>1979.4</v>
      </c>
      <c r="G28" s="105">
        <f t="shared" si="1"/>
        <v>72.7</v>
      </c>
    </row>
    <row r="29" spans="1:7" s="4" customFormat="1" ht="18" customHeight="1">
      <c r="A29" s="62" t="s">
        <v>145</v>
      </c>
      <c r="B29" s="102">
        <v>104</v>
      </c>
      <c r="C29" s="103" t="s">
        <v>293</v>
      </c>
      <c r="D29" s="103" t="s">
        <v>136</v>
      </c>
      <c r="E29" s="104">
        <v>21.2</v>
      </c>
      <c r="F29" s="107">
        <v>7.6</v>
      </c>
      <c r="G29" s="105">
        <f t="shared" si="1"/>
        <v>35.8</v>
      </c>
    </row>
    <row r="30" spans="1:7" s="228" customFormat="1" ht="46.5" customHeight="1">
      <c r="A30" s="223" t="s">
        <v>239</v>
      </c>
      <c r="B30" s="224">
        <v>104</v>
      </c>
      <c r="C30" s="225" t="s">
        <v>240</v>
      </c>
      <c r="D30" s="225"/>
      <c r="E30" s="226">
        <f>E31+E32</f>
        <v>3958.9</v>
      </c>
      <c r="F30" s="344">
        <f>F31+F32</f>
        <v>1662.1</v>
      </c>
      <c r="G30" s="227">
        <f t="shared" si="1"/>
        <v>42</v>
      </c>
    </row>
    <row r="31" spans="1:7" ht="47.25" customHeight="1">
      <c r="A31" s="62" t="s">
        <v>141</v>
      </c>
      <c r="B31" s="102">
        <v>104</v>
      </c>
      <c r="C31" s="103" t="s">
        <v>240</v>
      </c>
      <c r="D31" s="103" t="s">
        <v>142</v>
      </c>
      <c r="E31" s="108">
        <v>3681.4</v>
      </c>
      <c r="F31" s="106">
        <v>1469</v>
      </c>
      <c r="G31" s="105">
        <f t="shared" si="1"/>
        <v>39.9</v>
      </c>
    </row>
    <row r="32" spans="1:7" ht="18.75" customHeight="1">
      <c r="A32" s="62" t="s">
        <v>225</v>
      </c>
      <c r="B32" s="102">
        <v>104</v>
      </c>
      <c r="C32" s="103" t="s">
        <v>240</v>
      </c>
      <c r="D32" s="103" t="s">
        <v>144</v>
      </c>
      <c r="E32" s="104">
        <v>277.5</v>
      </c>
      <c r="F32" s="107">
        <v>193.1</v>
      </c>
      <c r="G32" s="105">
        <f t="shared" si="1"/>
        <v>69.6</v>
      </c>
    </row>
    <row r="33" spans="1:7" s="39" customFormat="1" ht="33" customHeight="1">
      <c r="A33" s="71" t="s">
        <v>241</v>
      </c>
      <c r="B33" s="102">
        <v>104</v>
      </c>
      <c r="C33" s="103" t="s">
        <v>294</v>
      </c>
      <c r="D33" s="103"/>
      <c r="E33" s="104">
        <f>E34+E35</f>
        <v>323.4</v>
      </c>
      <c r="F33" s="106">
        <f>F34</f>
        <v>56</v>
      </c>
      <c r="G33" s="105">
        <f t="shared" si="1"/>
        <v>17.3</v>
      </c>
    </row>
    <row r="34" spans="1:7" ht="53.25" customHeight="1">
      <c r="A34" s="62" t="s">
        <v>141</v>
      </c>
      <c r="B34" s="102">
        <v>104</v>
      </c>
      <c r="C34" s="103" t="s">
        <v>294</v>
      </c>
      <c r="D34" s="103" t="s">
        <v>142</v>
      </c>
      <c r="E34" s="104">
        <v>147.3</v>
      </c>
      <c r="F34" s="106">
        <v>56</v>
      </c>
      <c r="G34" s="105">
        <f t="shared" si="1"/>
        <v>38</v>
      </c>
    </row>
    <row r="35" spans="1:7" ht="20.25" customHeight="1">
      <c r="A35" s="62" t="s">
        <v>225</v>
      </c>
      <c r="B35" s="102">
        <v>104</v>
      </c>
      <c r="C35" s="103" t="s">
        <v>294</v>
      </c>
      <c r="D35" s="103" t="s">
        <v>144</v>
      </c>
      <c r="E35" s="104">
        <v>176.1</v>
      </c>
      <c r="F35" s="106">
        <v>0</v>
      </c>
      <c r="G35" s="105">
        <f t="shared" si="1"/>
        <v>0</v>
      </c>
    </row>
    <row r="36" spans="1:7" ht="35.25" customHeight="1">
      <c r="A36" s="71" t="s">
        <v>243</v>
      </c>
      <c r="B36" s="102">
        <v>104</v>
      </c>
      <c r="C36" s="103" t="s">
        <v>244</v>
      </c>
      <c r="D36" s="109"/>
      <c r="E36" s="108">
        <f>E37</f>
        <v>6</v>
      </c>
      <c r="F36" s="106">
        <f>F37</f>
        <v>6</v>
      </c>
      <c r="G36" s="105">
        <f t="shared" si="1"/>
        <v>100</v>
      </c>
    </row>
    <row r="37" spans="1:7" ht="20.25" customHeight="1">
      <c r="A37" s="62" t="s">
        <v>225</v>
      </c>
      <c r="B37" s="102">
        <v>104</v>
      </c>
      <c r="C37" s="103" t="s">
        <v>244</v>
      </c>
      <c r="D37" s="109" t="s">
        <v>144</v>
      </c>
      <c r="E37" s="108">
        <v>6</v>
      </c>
      <c r="F37" s="106">
        <v>6</v>
      </c>
      <c r="G37" s="105">
        <f t="shared" si="1"/>
        <v>100</v>
      </c>
    </row>
    <row r="38" spans="1:7" s="132" customFormat="1" ht="16.5" customHeight="1">
      <c r="A38" s="229" t="s">
        <v>86</v>
      </c>
      <c r="B38" s="230">
        <v>111</v>
      </c>
      <c r="C38" s="231"/>
      <c r="D38" s="231"/>
      <c r="E38" s="232">
        <f>E39</f>
        <v>60</v>
      </c>
      <c r="F38" s="86">
        <f>F39</f>
        <v>0</v>
      </c>
      <c r="G38" s="233">
        <f>ROUND(F38/E38*100,1)</f>
        <v>0</v>
      </c>
    </row>
    <row r="39" spans="1:7" s="41" customFormat="1" ht="21" customHeight="1">
      <c r="A39" s="234" t="s">
        <v>87</v>
      </c>
      <c r="B39" s="235">
        <v>111</v>
      </c>
      <c r="C39" s="88" t="s">
        <v>245</v>
      </c>
      <c r="D39" s="84"/>
      <c r="E39" s="89">
        <f>E40</f>
        <v>60</v>
      </c>
      <c r="F39" s="89">
        <f>F40</f>
        <v>0</v>
      </c>
      <c r="G39" s="233">
        <f aca="true" t="shared" si="2" ref="G39:G57">ROUND(F39/E39*100,1)</f>
        <v>0</v>
      </c>
    </row>
    <row r="40" spans="1:7" s="41" customFormat="1" ht="18.75" customHeight="1">
      <c r="A40" s="236" t="s">
        <v>145</v>
      </c>
      <c r="B40" s="235">
        <v>111</v>
      </c>
      <c r="C40" s="88" t="s">
        <v>245</v>
      </c>
      <c r="D40" s="88" t="s">
        <v>136</v>
      </c>
      <c r="E40" s="89">
        <v>60</v>
      </c>
      <c r="F40" s="89">
        <v>0</v>
      </c>
      <c r="G40" s="233">
        <f t="shared" si="2"/>
        <v>0</v>
      </c>
    </row>
    <row r="41" spans="1:7" s="41" customFormat="1" ht="20.25" customHeight="1">
      <c r="A41" s="237" t="s">
        <v>83</v>
      </c>
      <c r="B41" s="230">
        <v>113</v>
      </c>
      <c r="C41" s="84"/>
      <c r="D41" s="84"/>
      <c r="E41" s="86">
        <f>E42+E44+E46+E48+E50+E52</f>
        <v>293.5</v>
      </c>
      <c r="F41" s="86">
        <f>F42+F44+F46+F48+F50+F52</f>
        <v>15.6</v>
      </c>
      <c r="G41" s="233">
        <f t="shared" si="2"/>
        <v>5.3</v>
      </c>
    </row>
    <row r="42" spans="1:7" s="4" customFormat="1" ht="19.5" customHeight="1">
      <c r="A42" s="72" t="s">
        <v>153</v>
      </c>
      <c r="B42" s="110">
        <v>113</v>
      </c>
      <c r="C42" s="80" t="s">
        <v>246</v>
      </c>
      <c r="D42" s="111"/>
      <c r="E42" s="112">
        <f>E43</f>
        <v>26</v>
      </c>
      <c r="F42" s="92">
        <f>F43</f>
        <v>15.6</v>
      </c>
      <c r="G42" s="97">
        <f t="shared" si="2"/>
        <v>60</v>
      </c>
    </row>
    <row r="43" spans="1:7" s="39" customFormat="1" ht="20.25" customHeight="1">
      <c r="A43" s="62" t="s">
        <v>225</v>
      </c>
      <c r="B43" s="113">
        <v>113</v>
      </c>
      <c r="C43" s="80" t="s">
        <v>246</v>
      </c>
      <c r="D43" s="80" t="s">
        <v>144</v>
      </c>
      <c r="E43" s="81">
        <v>26</v>
      </c>
      <c r="F43" s="81">
        <v>15.6</v>
      </c>
      <c r="G43" s="97">
        <f t="shared" si="2"/>
        <v>60</v>
      </c>
    </row>
    <row r="44" spans="1:7" ht="20.25" customHeight="1">
      <c r="A44" s="73" t="s">
        <v>247</v>
      </c>
      <c r="B44" s="83">
        <v>113</v>
      </c>
      <c r="C44" s="80" t="s">
        <v>248</v>
      </c>
      <c r="D44" s="85"/>
      <c r="E44" s="92">
        <f>E45</f>
        <v>200</v>
      </c>
      <c r="F44" s="92">
        <f>F45</f>
        <v>0</v>
      </c>
      <c r="G44" s="97">
        <f t="shared" si="2"/>
        <v>0</v>
      </c>
    </row>
    <row r="45" spans="1:7" ht="18.75" customHeight="1">
      <c r="A45" s="62" t="s">
        <v>225</v>
      </c>
      <c r="B45" s="79">
        <v>113</v>
      </c>
      <c r="C45" s="80" t="s">
        <v>248</v>
      </c>
      <c r="D45" s="80" t="s">
        <v>144</v>
      </c>
      <c r="E45" s="81">
        <v>200</v>
      </c>
      <c r="F45" s="81">
        <f>F46</f>
        <v>0</v>
      </c>
      <c r="G45" s="97">
        <f t="shared" si="2"/>
        <v>0</v>
      </c>
    </row>
    <row r="46" spans="1:7" s="39" customFormat="1" ht="31.5" customHeight="1">
      <c r="A46" s="62" t="s">
        <v>249</v>
      </c>
      <c r="B46" s="79">
        <v>113</v>
      </c>
      <c r="C46" s="80" t="s">
        <v>250</v>
      </c>
      <c r="D46" s="80"/>
      <c r="E46" s="81">
        <f>E47</f>
        <v>7.5</v>
      </c>
      <c r="F46" s="101">
        <v>0</v>
      </c>
      <c r="G46" s="97">
        <f t="shared" si="2"/>
        <v>0</v>
      </c>
    </row>
    <row r="47" spans="1:7" ht="17.25" customHeight="1">
      <c r="A47" s="62" t="s">
        <v>225</v>
      </c>
      <c r="B47" s="79">
        <v>113</v>
      </c>
      <c r="C47" s="80" t="s">
        <v>250</v>
      </c>
      <c r="D47" s="80" t="s">
        <v>144</v>
      </c>
      <c r="E47" s="81">
        <v>7.5</v>
      </c>
      <c r="F47" s="101">
        <v>0</v>
      </c>
      <c r="G47" s="97">
        <f t="shared" si="2"/>
        <v>0</v>
      </c>
    </row>
    <row r="48" spans="1:7" ht="33" customHeight="1">
      <c r="A48" s="61" t="s">
        <v>103</v>
      </c>
      <c r="B48" s="79">
        <v>113</v>
      </c>
      <c r="C48" s="80" t="s">
        <v>251</v>
      </c>
      <c r="D48" s="80"/>
      <c r="E48" s="81">
        <f>E49</f>
        <v>20</v>
      </c>
      <c r="F48" s="81">
        <f>F49</f>
        <v>0</v>
      </c>
      <c r="G48" s="97">
        <f t="shared" si="2"/>
        <v>0</v>
      </c>
    </row>
    <row r="49" spans="1:7" s="24" customFormat="1" ht="17.25" customHeight="1">
      <c r="A49" s="62" t="s">
        <v>225</v>
      </c>
      <c r="B49" s="79">
        <v>113</v>
      </c>
      <c r="C49" s="80" t="s">
        <v>251</v>
      </c>
      <c r="D49" s="80" t="s">
        <v>144</v>
      </c>
      <c r="E49" s="81">
        <v>20</v>
      </c>
      <c r="F49" s="81">
        <v>0</v>
      </c>
      <c r="G49" s="97">
        <f t="shared" si="2"/>
        <v>0</v>
      </c>
    </row>
    <row r="50" spans="1:7" ht="31.5" customHeight="1">
      <c r="A50" s="61" t="s">
        <v>252</v>
      </c>
      <c r="B50" s="79">
        <v>113</v>
      </c>
      <c r="C50" s="80" t="s">
        <v>253</v>
      </c>
      <c r="D50" s="80"/>
      <c r="E50" s="81">
        <f>E51</f>
        <v>20</v>
      </c>
      <c r="F50" s="81">
        <f>F51</f>
        <v>0</v>
      </c>
      <c r="G50" s="97">
        <f t="shared" si="2"/>
        <v>0</v>
      </c>
    </row>
    <row r="51" spans="1:7" ht="17.25" customHeight="1">
      <c r="A51" s="62" t="s">
        <v>225</v>
      </c>
      <c r="B51" s="79">
        <v>113</v>
      </c>
      <c r="C51" s="80" t="s">
        <v>253</v>
      </c>
      <c r="D51" s="80" t="s">
        <v>144</v>
      </c>
      <c r="E51" s="81">
        <v>20</v>
      </c>
      <c r="F51" s="81">
        <v>0</v>
      </c>
      <c r="G51" s="97">
        <f t="shared" si="2"/>
        <v>0</v>
      </c>
    </row>
    <row r="52" spans="1:7" s="24" customFormat="1" ht="49.5" customHeight="1">
      <c r="A52" s="61" t="s">
        <v>254</v>
      </c>
      <c r="B52" s="79">
        <v>113</v>
      </c>
      <c r="C52" s="80" t="s">
        <v>255</v>
      </c>
      <c r="D52" s="80"/>
      <c r="E52" s="81">
        <f>E53</f>
        <v>20</v>
      </c>
      <c r="F52" s="81">
        <f>F53</f>
        <v>0</v>
      </c>
      <c r="G52" s="97">
        <f t="shared" si="2"/>
        <v>0</v>
      </c>
    </row>
    <row r="53" spans="1:7" ht="17.25" customHeight="1">
      <c r="A53" s="62" t="s">
        <v>225</v>
      </c>
      <c r="B53" s="79">
        <v>113</v>
      </c>
      <c r="C53" s="80" t="s">
        <v>255</v>
      </c>
      <c r="D53" s="80" t="s">
        <v>144</v>
      </c>
      <c r="E53" s="81">
        <v>20</v>
      </c>
      <c r="F53" s="81">
        <v>0</v>
      </c>
      <c r="G53" s="97">
        <f t="shared" si="2"/>
        <v>0</v>
      </c>
    </row>
    <row r="54" spans="1:7" s="41" customFormat="1" ht="17.25" customHeight="1">
      <c r="A54" s="74" t="s">
        <v>88</v>
      </c>
      <c r="B54" s="90">
        <v>300</v>
      </c>
      <c r="C54" s="84"/>
      <c r="D54" s="84"/>
      <c r="E54" s="86">
        <f aca="true" t="shared" si="3" ref="E54:F56">E55</f>
        <v>71</v>
      </c>
      <c r="F54" s="86">
        <f t="shared" si="3"/>
        <v>35.4</v>
      </c>
      <c r="G54" s="233">
        <f t="shared" si="2"/>
        <v>49.9</v>
      </c>
    </row>
    <row r="55" spans="1:7" ht="32.25" customHeight="1">
      <c r="A55" s="74" t="s">
        <v>89</v>
      </c>
      <c r="B55" s="83">
        <v>309</v>
      </c>
      <c r="C55" s="80" t="s">
        <v>256</v>
      </c>
      <c r="D55" s="85"/>
      <c r="E55" s="92">
        <f t="shared" si="3"/>
        <v>71</v>
      </c>
      <c r="F55" s="92">
        <f t="shared" si="3"/>
        <v>35.4</v>
      </c>
      <c r="G55" s="97">
        <f t="shared" si="2"/>
        <v>49.9</v>
      </c>
    </row>
    <row r="56" spans="1:7" ht="33" customHeight="1">
      <c r="A56" s="40" t="s">
        <v>154</v>
      </c>
      <c r="B56" s="79">
        <v>309</v>
      </c>
      <c r="C56" s="80" t="s">
        <v>256</v>
      </c>
      <c r="D56" s="80"/>
      <c r="E56" s="81">
        <f t="shared" si="3"/>
        <v>71</v>
      </c>
      <c r="F56" s="81">
        <f t="shared" si="3"/>
        <v>35.4</v>
      </c>
      <c r="G56" s="97">
        <f t="shared" si="2"/>
        <v>49.9</v>
      </c>
    </row>
    <row r="57" spans="1:7" ht="19.5" customHeight="1">
      <c r="A57" s="62" t="s">
        <v>225</v>
      </c>
      <c r="B57" s="79">
        <v>309</v>
      </c>
      <c r="C57" s="80" t="s">
        <v>256</v>
      </c>
      <c r="D57" s="80" t="s">
        <v>144</v>
      </c>
      <c r="E57" s="81">
        <v>71</v>
      </c>
      <c r="F57" s="81">
        <v>35.4</v>
      </c>
      <c r="G57" s="97">
        <f t="shared" si="2"/>
        <v>49.9</v>
      </c>
    </row>
    <row r="58" spans="1:7" s="41" customFormat="1" ht="16.5" customHeight="1">
      <c r="A58" s="74" t="s">
        <v>90</v>
      </c>
      <c r="B58" s="90">
        <v>400</v>
      </c>
      <c r="C58" s="84"/>
      <c r="D58" s="84"/>
      <c r="E58" s="86">
        <f>E59+E62</f>
        <v>10</v>
      </c>
      <c r="F58" s="86">
        <f aca="true" t="shared" si="4" ref="E58:F61">F59</f>
        <v>0</v>
      </c>
      <c r="G58" s="238">
        <f aca="true" t="shared" si="5" ref="G58:G118">ROUND(F58/E58*100,1)</f>
        <v>0</v>
      </c>
    </row>
    <row r="59" spans="1:7" s="34" customFormat="1" ht="17.25" customHeight="1">
      <c r="A59" s="36" t="s">
        <v>91</v>
      </c>
      <c r="B59" s="83">
        <v>401</v>
      </c>
      <c r="C59" s="85"/>
      <c r="D59" s="85"/>
      <c r="E59" s="92">
        <f t="shared" si="4"/>
        <v>0</v>
      </c>
      <c r="F59" s="92">
        <f t="shared" si="4"/>
        <v>0</v>
      </c>
      <c r="G59" s="114"/>
    </row>
    <row r="60" spans="1:7" s="24" customFormat="1" ht="33.75" customHeight="1">
      <c r="A60" s="71" t="s">
        <v>92</v>
      </c>
      <c r="B60" s="79">
        <v>401</v>
      </c>
      <c r="C60" s="80" t="s">
        <v>257</v>
      </c>
      <c r="D60" s="80"/>
      <c r="E60" s="81">
        <f t="shared" si="4"/>
        <v>0</v>
      </c>
      <c r="F60" s="81">
        <f t="shared" si="4"/>
        <v>0</v>
      </c>
      <c r="G60" s="115"/>
    </row>
    <row r="61" spans="1:7" ht="16.5" customHeight="1">
      <c r="A61" s="40" t="s">
        <v>145</v>
      </c>
      <c r="B61" s="79">
        <v>401</v>
      </c>
      <c r="C61" s="80" t="s">
        <v>257</v>
      </c>
      <c r="D61" s="80" t="s">
        <v>136</v>
      </c>
      <c r="E61" s="81">
        <v>0</v>
      </c>
      <c r="F61" s="81">
        <f t="shared" si="4"/>
        <v>0</v>
      </c>
      <c r="G61" s="115"/>
    </row>
    <row r="62" spans="1:7" s="24" customFormat="1" ht="15.75" customHeight="1">
      <c r="A62" s="36" t="s">
        <v>258</v>
      </c>
      <c r="B62" s="83">
        <v>412</v>
      </c>
      <c r="C62" s="85"/>
      <c r="D62" s="85"/>
      <c r="E62" s="92">
        <f>E63</f>
        <v>10</v>
      </c>
      <c r="F62" s="116">
        <f>F63</f>
        <v>0</v>
      </c>
      <c r="G62" s="114">
        <f t="shared" si="5"/>
        <v>0</v>
      </c>
    </row>
    <row r="63" spans="1:7" ht="21" customHeight="1">
      <c r="A63" s="40" t="s">
        <v>259</v>
      </c>
      <c r="B63" s="79">
        <v>412</v>
      </c>
      <c r="C63" s="80" t="s">
        <v>260</v>
      </c>
      <c r="D63" s="80"/>
      <c r="E63" s="81">
        <f>E64</f>
        <v>10</v>
      </c>
      <c r="F63" s="101">
        <f>F64</f>
        <v>0</v>
      </c>
      <c r="G63" s="115">
        <f t="shared" si="5"/>
        <v>0</v>
      </c>
    </row>
    <row r="64" spans="1:7" ht="19.5" customHeight="1">
      <c r="A64" s="62" t="s">
        <v>225</v>
      </c>
      <c r="B64" s="79">
        <v>412</v>
      </c>
      <c r="C64" s="80" t="s">
        <v>260</v>
      </c>
      <c r="D64" s="80" t="s">
        <v>144</v>
      </c>
      <c r="E64" s="81">
        <v>10</v>
      </c>
      <c r="F64" s="101">
        <v>0</v>
      </c>
      <c r="G64" s="115">
        <f t="shared" si="5"/>
        <v>0</v>
      </c>
    </row>
    <row r="65" spans="1:7" s="41" customFormat="1" ht="17.25" customHeight="1">
      <c r="A65" s="74" t="s">
        <v>93</v>
      </c>
      <c r="B65" s="90">
        <v>500</v>
      </c>
      <c r="C65" s="84"/>
      <c r="D65" s="84"/>
      <c r="E65" s="86">
        <f>E66</f>
        <v>74255.40000000001</v>
      </c>
      <c r="F65" s="86">
        <f>F66</f>
        <v>4090.1000000000004</v>
      </c>
      <c r="G65" s="239">
        <f t="shared" si="5"/>
        <v>5.5</v>
      </c>
    </row>
    <row r="66" spans="1:7" s="24" customFormat="1" ht="20.25" customHeight="1">
      <c r="A66" s="36" t="s">
        <v>94</v>
      </c>
      <c r="B66" s="83">
        <v>503</v>
      </c>
      <c r="C66" s="85"/>
      <c r="D66" s="85"/>
      <c r="E66" s="92">
        <f>E67+E70+E74+E76+E78+E72+E82+E85+E87+E89+E91+E80</f>
        <v>74255.40000000001</v>
      </c>
      <c r="F66" s="92">
        <f>F67+F70+F72+F74++F76+F78+F80+F82+F85+F87+F89+F91</f>
        <v>4090.1000000000004</v>
      </c>
      <c r="G66" s="114">
        <f t="shared" si="5"/>
        <v>5.5</v>
      </c>
    </row>
    <row r="67" spans="1:7" s="24" customFormat="1" ht="32.25" customHeight="1">
      <c r="A67" s="71" t="s">
        <v>95</v>
      </c>
      <c r="B67" s="79">
        <v>503</v>
      </c>
      <c r="C67" s="80" t="s">
        <v>261</v>
      </c>
      <c r="D67" s="80"/>
      <c r="E67" s="81">
        <f>E68+E69</f>
        <v>27202.600000000002</v>
      </c>
      <c r="F67" s="81">
        <f>F68+F69</f>
        <v>1599.6000000000001</v>
      </c>
      <c r="G67" s="115">
        <f t="shared" si="5"/>
        <v>5.9</v>
      </c>
    </row>
    <row r="68" spans="1:7" ht="17.25" customHeight="1">
      <c r="A68" s="62" t="s">
        <v>225</v>
      </c>
      <c r="B68" s="79">
        <v>503</v>
      </c>
      <c r="C68" s="80" t="s">
        <v>261</v>
      </c>
      <c r="D68" s="80" t="s">
        <v>144</v>
      </c>
      <c r="E68" s="81">
        <v>27025.4</v>
      </c>
      <c r="F68" s="101">
        <v>1422.4</v>
      </c>
      <c r="G68" s="115">
        <f t="shared" si="5"/>
        <v>5.3</v>
      </c>
    </row>
    <row r="69" spans="1:7" ht="17.25" customHeight="1">
      <c r="A69" s="40" t="s">
        <v>145</v>
      </c>
      <c r="B69" s="79">
        <v>503</v>
      </c>
      <c r="C69" s="80" t="s">
        <v>261</v>
      </c>
      <c r="D69" s="80" t="s">
        <v>136</v>
      </c>
      <c r="E69" s="81">
        <v>177.2</v>
      </c>
      <c r="F69" s="101">
        <v>177.2</v>
      </c>
      <c r="G69" s="178">
        <f t="shared" si="5"/>
        <v>100</v>
      </c>
    </row>
    <row r="70" spans="1:7" s="24" customFormat="1" ht="16.5" customHeight="1">
      <c r="A70" s="71" t="s">
        <v>96</v>
      </c>
      <c r="B70" s="79">
        <v>503</v>
      </c>
      <c r="C70" s="80" t="s">
        <v>263</v>
      </c>
      <c r="D70" s="80"/>
      <c r="E70" s="81">
        <f>E71</f>
        <v>9070</v>
      </c>
      <c r="F70" s="81">
        <f>F71</f>
        <v>0</v>
      </c>
      <c r="G70" s="178">
        <f t="shared" si="5"/>
        <v>0</v>
      </c>
    </row>
    <row r="71" spans="1:7" ht="16.5" customHeight="1">
      <c r="A71" s="62" t="s">
        <v>225</v>
      </c>
      <c r="B71" s="79">
        <v>503</v>
      </c>
      <c r="C71" s="80" t="s">
        <v>263</v>
      </c>
      <c r="D71" s="80" t="s">
        <v>144</v>
      </c>
      <c r="E71" s="81">
        <v>9070</v>
      </c>
      <c r="F71" s="81">
        <v>0</v>
      </c>
      <c r="G71" s="178">
        <f t="shared" si="5"/>
        <v>0</v>
      </c>
    </row>
    <row r="72" spans="1:7" ht="33" customHeight="1">
      <c r="A72" s="71" t="s">
        <v>97</v>
      </c>
      <c r="B72" s="79">
        <v>503</v>
      </c>
      <c r="C72" s="80" t="s">
        <v>262</v>
      </c>
      <c r="D72" s="80"/>
      <c r="E72" s="81">
        <f>E73</f>
        <v>1317.9</v>
      </c>
      <c r="F72" s="101">
        <f>F73</f>
        <v>0</v>
      </c>
      <c r="G72" s="178">
        <f t="shared" si="5"/>
        <v>0</v>
      </c>
    </row>
    <row r="73" spans="1:7" s="24" customFormat="1" ht="15.75">
      <c r="A73" s="62" t="s">
        <v>225</v>
      </c>
      <c r="B73" s="79">
        <v>503</v>
      </c>
      <c r="C73" s="80" t="s">
        <v>262</v>
      </c>
      <c r="D73" s="80" t="s">
        <v>144</v>
      </c>
      <c r="E73" s="81">
        <v>1317.9</v>
      </c>
      <c r="F73" s="101">
        <v>0</v>
      </c>
      <c r="G73" s="178">
        <f t="shared" si="5"/>
        <v>0</v>
      </c>
    </row>
    <row r="74" spans="1:7" ht="17.25" customHeight="1">
      <c r="A74" s="71" t="s">
        <v>100</v>
      </c>
      <c r="B74" s="79">
        <v>503</v>
      </c>
      <c r="C74" s="80" t="s">
        <v>264</v>
      </c>
      <c r="D74" s="80"/>
      <c r="E74" s="81">
        <f>E75</f>
        <v>1392</v>
      </c>
      <c r="F74" s="81">
        <f>F75</f>
        <v>0</v>
      </c>
      <c r="G74" s="178">
        <f t="shared" si="5"/>
        <v>0</v>
      </c>
    </row>
    <row r="75" spans="1:7" ht="16.5" customHeight="1">
      <c r="A75" s="62" t="s">
        <v>225</v>
      </c>
      <c r="B75" s="79">
        <v>503</v>
      </c>
      <c r="C75" s="80" t="s">
        <v>264</v>
      </c>
      <c r="D75" s="80" t="s">
        <v>144</v>
      </c>
      <c r="E75" s="81">
        <v>1392</v>
      </c>
      <c r="F75" s="81">
        <v>0</v>
      </c>
      <c r="G75" s="178">
        <f t="shared" si="5"/>
        <v>0</v>
      </c>
    </row>
    <row r="76" spans="1:7" s="24" customFormat="1" ht="51" customHeight="1">
      <c r="A76" s="71" t="s">
        <v>99</v>
      </c>
      <c r="B76" s="79">
        <v>503</v>
      </c>
      <c r="C76" s="80" t="s">
        <v>265</v>
      </c>
      <c r="D76" s="80"/>
      <c r="E76" s="81">
        <f>E77</f>
        <v>141.9</v>
      </c>
      <c r="F76" s="81">
        <f>F77</f>
        <v>20.6</v>
      </c>
      <c r="G76" s="115">
        <f t="shared" si="5"/>
        <v>14.5</v>
      </c>
    </row>
    <row r="77" spans="1:7" ht="21.75" customHeight="1">
      <c r="A77" s="62" t="s">
        <v>225</v>
      </c>
      <c r="B77" s="79">
        <v>503</v>
      </c>
      <c r="C77" s="80" t="s">
        <v>265</v>
      </c>
      <c r="D77" s="80" t="s">
        <v>144</v>
      </c>
      <c r="E77" s="81">
        <v>141.9</v>
      </c>
      <c r="F77" s="81">
        <v>20.6</v>
      </c>
      <c r="G77" s="115">
        <f t="shared" si="5"/>
        <v>14.5</v>
      </c>
    </row>
    <row r="78" spans="1:7" ht="19.5" customHeight="1">
      <c r="A78" s="61" t="s">
        <v>267</v>
      </c>
      <c r="B78" s="79">
        <v>503</v>
      </c>
      <c r="C78" s="80" t="s">
        <v>266</v>
      </c>
      <c r="D78" s="80"/>
      <c r="E78" s="81">
        <f>E79</f>
        <v>4772.4</v>
      </c>
      <c r="F78" s="101">
        <f>F79</f>
        <v>378</v>
      </c>
      <c r="G78" s="115">
        <f t="shared" si="5"/>
        <v>7.9</v>
      </c>
    </row>
    <row r="79" spans="1:7" s="24" customFormat="1" ht="21.75" customHeight="1">
      <c r="A79" s="62" t="s">
        <v>225</v>
      </c>
      <c r="B79" s="79">
        <v>503</v>
      </c>
      <c r="C79" s="80" t="s">
        <v>266</v>
      </c>
      <c r="D79" s="80" t="s">
        <v>144</v>
      </c>
      <c r="E79" s="81">
        <v>4772.4</v>
      </c>
      <c r="F79" s="101">
        <v>378</v>
      </c>
      <c r="G79" s="115">
        <f t="shared" si="5"/>
        <v>7.9</v>
      </c>
    </row>
    <row r="80" spans="1:7" ht="35.25" customHeight="1">
      <c r="A80" s="61" t="s">
        <v>268</v>
      </c>
      <c r="B80" s="79">
        <v>503</v>
      </c>
      <c r="C80" s="80" t="s">
        <v>269</v>
      </c>
      <c r="D80" s="80"/>
      <c r="E80" s="81">
        <f>E81</f>
        <v>500</v>
      </c>
      <c r="F80" s="101">
        <f>F81</f>
        <v>499.3</v>
      </c>
      <c r="G80" s="115">
        <f t="shared" si="5"/>
        <v>99.9</v>
      </c>
    </row>
    <row r="81" spans="1:7" ht="18.75" customHeight="1">
      <c r="A81" s="62" t="s">
        <v>225</v>
      </c>
      <c r="B81" s="79">
        <v>503</v>
      </c>
      <c r="C81" s="80" t="s">
        <v>269</v>
      </c>
      <c r="D81" s="80" t="s">
        <v>144</v>
      </c>
      <c r="E81" s="81">
        <v>500</v>
      </c>
      <c r="F81" s="101">
        <v>499.3</v>
      </c>
      <c r="G81" s="115">
        <f t="shared" si="5"/>
        <v>99.9</v>
      </c>
    </row>
    <row r="82" spans="1:7" s="24" customFormat="1" ht="32.25" customHeight="1">
      <c r="A82" s="71" t="s">
        <v>128</v>
      </c>
      <c r="B82" s="79">
        <v>503</v>
      </c>
      <c r="C82" s="80" t="s">
        <v>270</v>
      </c>
      <c r="D82" s="80"/>
      <c r="E82" s="81">
        <f>E83+E84</f>
        <v>28344.6</v>
      </c>
      <c r="F82" s="81">
        <f>F83+F84</f>
        <v>1592.6000000000001</v>
      </c>
      <c r="G82" s="115">
        <f t="shared" si="5"/>
        <v>5.6</v>
      </c>
    </row>
    <row r="83" spans="1:7" ht="16.5" customHeight="1">
      <c r="A83" s="62" t="s">
        <v>225</v>
      </c>
      <c r="B83" s="79">
        <v>503</v>
      </c>
      <c r="C83" s="80" t="s">
        <v>270</v>
      </c>
      <c r="D83" s="80" t="s">
        <v>144</v>
      </c>
      <c r="E83" s="81">
        <v>26865.6</v>
      </c>
      <c r="F83" s="81">
        <v>113.7</v>
      </c>
      <c r="G83" s="115">
        <f t="shared" si="5"/>
        <v>0.4</v>
      </c>
    </row>
    <row r="84" spans="1:7" ht="16.5" customHeight="1">
      <c r="A84" s="40" t="s">
        <v>145</v>
      </c>
      <c r="B84" s="79">
        <v>503</v>
      </c>
      <c r="C84" s="80" t="s">
        <v>270</v>
      </c>
      <c r="D84" s="80" t="s">
        <v>136</v>
      </c>
      <c r="E84" s="81">
        <v>1479</v>
      </c>
      <c r="F84" s="101">
        <v>1478.9</v>
      </c>
      <c r="G84" s="178">
        <f t="shared" si="5"/>
        <v>100</v>
      </c>
    </row>
    <row r="85" spans="1:7" s="24" customFormat="1" ht="21.75" customHeight="1">
      <c r="A85" s="71" t="s">
        <v>98</v>
      </c>
      <c r="B85" s="79">
        <v>503</v>
      </c>
      <c r="C85" s="80" t="s">
        <v>271</v>
      </c>
      <c r="D85" s="80"/>
      <c r="E85" s="81">
        <f>E86</f>
        <v>100</v>
      </c>
      <c r="F85" s="81">
        <f>F86</f>
        <v>0</v>
      </c>
      <c r="G85" s="178">
        <f t="shared" si="5"/>
        <v>0</v>
      </c>
    </row>
    <row r="86" spans="1:7" ht="17.25" customHeight="1">
      <c r="A86" s="62" t="s">
        <v>225</v>
      </c>
      <c r="B86" s="79">
        <v>503</v>
      </c>
      <c r="C86" s="80" t="s">
        <v>271</v>
      </c>
      <c r="D86" s="80" t="s">
        <v>144</v>
      </c>
      <c r="E86" s="81">
        <v>100</v>
      </c>
      <c r="F86" s="81">
        <v>0</v>
      </c>
      <c r="G86" s="178">
        <f t="shared" si="5"/>
        <v>0</v>
      </c>
    </row>
    <row r="87" spans="1:7" ht="32.25" customHeight="1">
      <c r="A87" s="61" t="s">
        <v>272</v>
      </c>
      <c r="B87" s="79">
        <v>503</v>
      </c>
      <c r="C87" s="80" t="s">
        <v>273</v>
      </c>
      <c r="D87" s="80"/>
      <c r="E87" s="81">
        <f>E88</f>
        <v>1000</v>
      </c>
      <c r="F87" s="81">
        <f>F88</f>
        <v>0</v>
      </c>
      <c r="G87" s="178">
        <f t="shared" si="5"/>
        <v>0</v>
      </c>
    </row>
    <row r="88" spans="1:7" s="24" customFormat="1" ht="16.5" customHeight="1">
      <c r="A88" s="62" t="s">
        <v>225</v>
      </c>
      <c r="B88" s="79">
        <v>503</v>
      </c>
      <c r="C88" s="80" t="s">
        <v>273</v>
      </c>
      <c r="D88" s="80" t="s">
        <v>144</v>
      </c>
      <c r="E88" s="81">
        <v>1000</v>
      </c>
      <c r="F88" s="81">
        <v>0</v>
      </c>
      <c r="G88" s="178">
        <f t="shared" si="5"/>
        <v>0</v>
      </c>
    </row>
    <row r="89" spans="1:7" ht="22.5" customHeight="1">
      <c r="A89" s="61" t="s">
        <v>129</v>
      </c>
      <c r="B89" s="79">
        <v>503</v>
      </c>
      <c r="C89" s="80" t="s">
        <v>274</v>
      </c>
      <c r="D89" s="80"/>
      <c r="E89" s="81">
        <f>E90</f>
        <v>314</v>
      </c>
      <c r="F89" s="81">
        <f>F90</f>
        <v>0</v>
      </c>
      <c r="G89" s="178">
        <f t="shared" si="5"/>
        <v>0</v>
      </c>
    </row>
    <row r="90" spans="1:7" ht="16.5" customHeight="1">
      <c r="A90" s="62" t="s">
        <v>225</v>
      </c>
      <c r="B90" s="79">
        <v>503</v>
      </c>
      <c r="C90" s="80" t="s">
        <v>274</v>
      </c>
      <c r="D90" s="80" t="s">
        <v>144</v>
      </c>
      <c r="E90" s="81">
        <v>314</v>
      </c>
      <c r="F90" s="81">
        <v>0</v>
      </c>
      <c r="G90" s="178">
        <f t="shared" si="5"/>
        <v>0</v>
      </c>
    </row>
    <row r="91" spans="1:7" s="24" customFormat="1" ht="20.25" customHeight="1">
      <c r="A91" s="61" t="s">
        <v>130</v>
      </c>
      <c r="B91" s="79">
        <v>503</v>
      </c>
      <c r="C91" s="80" t="s">
        <v>275</v>
      </c>
      <c r="D91" s="80"/>
      <c r="E91" s="81">
        <f>E92</f>
        <v>100</v>
      </c>
      <c r="F91" s="81">
        <f>F92</f>
        <v>0</v>
      </c>
      <c r="G91" s="178">
        <f t="shared" si="5"/>
        <v>0</v>
      </c>
    </row>
    <row r="92" spans="1:7" ht="16.5" customHeight="1">
      <c r="A92" s="62" t="s">
        <v>225</v>
      </c>
      <c r="B92" s="79">
        <v>503</v>
      </c>
      <c r="C92" s="80" t="s">
        <v>275</v>
      </c>
      <c r="D92" s="80" t="s">
        <v>144</v>
      </c>
      <c r="E92" s="117">
        <v>100</v>
      </c>
      <c r="F92" s="81">
        <v>0</v>
      </c>
      <c r="G92" s="178">
        <f t="shared" si="5"/>
        <v>0</v>
      </c>
    </row>
    <row r="93" spans="1:7" s="41" customFormat="1" ht="16.5" customHeight="1">
      <c r="A93" s="229" t="s">
        <v>101</v>
      </c>
      <c r="B93" s="230">
        <v>700</v>
      </c>
      <c r="C93" s="231"/>
      <c r="D93" s="240"/>
      <c r="E93" s="232">
        <f>E94+E97</f>
        <v>1483.5</v>
      </c>
      <c r="F93" s="86">
        <f>F94+F97</f>
        <v>486.5</v>
      </c>
      <c r="G93" s="342">
        <f t="shared" si="5"/>
        <v>32.8</v>
      </c>
    </row>
    <row r="94" spans="1:7" ht="18" customHeight="1">
      <c r="A94" s="78" t="s">
        <v>146</v>
      </c>
      <c r="B94" s="83">
        <v>705</v>
      </c>
      <c r="C94" s="118"/>
      <c r="D94" s="85"/>
      <c r="E94" s="92">
        <f>E95</f>
        <v>75</v>
      </c>
      <c r="F94" s="92">
        <f>F95</f>
        <v>13</v>
      </c>
      <c r="G94" s="178">
        <f t="shared" si="5"/>
        <v>17.3</v>
      </c>
    </row>
    <row r="95" spans="1:7" s="24" customFormat="1" ht="47.25" customHeight="1">
      <c r="A95" s="75" t="s">
        <v>155</v>
      </c>
      <c r="B95" s="119">
        <v>705</v>
      </c>
      <c r="C95" s="120">
        <v>4280000181</v>
      </c>
      <c r="D95" s="80"/>
      <c r="E95" s="81">
        <f>E96</f>
        <v>75</v>
      </c>
      <c r="F95" s="81">
        <f>F96</f>
        <v>13</v>
      </c>
      <c r="G95" s="115">
        <f t="shared" si="5"/>
        <v>17.3</v>
      </c>
    </row>
    <row r="96" spans="1:7" ht="17.25" customHeight="1">
      <c r="A96" s="62" t="s">
        <v>225</v>
      </c>
      <c r="B96" s="121">
        <v>705</v>
      </c>
      <c r="C96" s="120">
        <v>4280000181</v>
      </c>
      <c r="D96" s="122" t="s">
        <v>144</v>
      </c>
      <c r="E96" s="81">
        <v>75</v>
      </c>
      <c r="F96" s="81">
        <v>13</v>
      </c>
      <c r="G96" s="115">
        <f t="shared" si="5"/>
        <v>17.3</v>
      </c>
    </row>
    <row r="97" spans="1:7" ht="18.75" customHeight="1">
      <c r="A97" s="68" t="s">
        <v>102</v>
      </c>
      <c r="B97" s="83">
        <v>707</v>
      </c>
      <c r="C97" s="85"/>
      <c r="D97" s="85"/>
      <c r="E97" s="92">
        <f>E98+E100+E102+E104</f>
        <v>1408.5</v>
      </c>
      <c r="F97" s="116">
        <f>F98+F100+F102+F104</f>
        <v>473.5</v>
      </c>
      <c r="G97" s="115">
        <f t="shared" si="5"/>
        <v>33.6</v>
      </c>
    </row>
    <row r="98" spans="1:7" ht="17.25" customHeight="1">
      <c r="A98" s="62" t="s">
        <v>156</v>
      </c>
      <c r="B98" s="79">
        <v>707</v>
      </c>
      <c r="C98" s="80" t="s">
        <v>276</v>
      </c>
      <c r="D98" s="80"/>
      <c r="E98" s="81">
        <f>E99</f>
        <v>568.5</v>
      </c>
      <c r="F98" s="101">
        <f>F99</f>
        <v>203.5</v>
      </c>
      <c r="G98" s="115">
        <f t="shared" si="5"/>
        <v>35.8</v>
      </c>
    </row>
    <row r="99" spans="1:7" s="24" customFormat="1" ht="18.75" customHeight="1">
      <c r="A99" s="62" t="s">
        <v>225</v>
      </c>
      <c r="B99" s="79">
        <v>707</v>
      </c>
      <c r="C99" s="80" t="s">
        <v>276</v>
      </c>
      <c r="D99" s="80" t="s">
        <v>144</v>
      </c>
      <c r="E99" s="81">
        <v>568.5</v>
      </c>
      <c r="F99" s="101">
        <v>203.5</v>
      </c>
      <c r="G99" s="115">
        <f t="shared" si="5"/>
        <v>35.8</v>
      </c>
    </row>
    <row r="100" spans="1:7" ht="33" customHeight="1">
      <c r="A100" s="61" t="s">
        <v>157</v>
      </c>
      <c r="B100" s="79">
        <v>707</v>
      </c>
      <c r="C100" s="80" t="s">
        <v>277</v>
      </c>
      <c r="D100" s="80"/>
      <c r="E100" s="81">
        <f>E101</f>
        <v>260</v>
      </c>
      <c r="F100" s="101">
        <f>F101</f>
        <v>40</v>
      </c>
      <c r="G100" s="115">
        <f t="shared" si="5"/>
        <v>15.4</v>
      </c>
    </row>
    <row r="101" spans="1:7" ht="21" customHeight="1">
      <c r="A101" s="62" t="s">
        <v>225</v>
      </c>
      <c r="B101" s="79">
        <v>707</v>
      </c>
      <c r="C101" s="80" t="s">
        <v>277</v>
      </c>
      <c r="D101" s="80" t="s">
        <v>144</v>
      </c>
      <c r="E101" s="81">
        <v>260</v>
      </c>
      <c r="F101" s="101">
        <v>40</v>
      </c>
      <c r="G101" s="115">
        <f t="shared" si="5"/>
        <v>15.4</v>
      </c>
    </row>
    <row r="102" spans="1:7" s="24" customFormat="1" ht="33.75" customHeight="1">
      <c r="A102" s="61" t="s">
        <v>103</v>
      </c>
      <c r="B102" s="79">
        <v>707</v>
      </c>
      <c r="C102" s="80" t="s">
        <v>251</v>
      </c>
      <c r="D102" s="80"/>
      <c r="E102" s="81">
        <f>E103</f>
        <v>150</v>
      </c>
      <c r="F102" s="101">
        <f>F103</f>
        <v>0</v>
      </c>
      <c r="G102" s="178">
        <f t="shared" si="5"/>
        <v>0</v>
      </c>
    </row>
    <row r="103" spans="1:7" ht="18.75" customHeight="1">
      <c r="A103" s="62" t="s">
        <v>225</v>
      </c>
      <c r="B103" s="79">
        <v>707</v>
      </c>
      <c r="C103" s="80" t="s">
        <v>251</v>
      </c>
      <c r="D103" s="80" t="s">
        <v>144</v>
      </c>
      <c r="E103" s="81">
        <v>150</v>
      </c>
      <c r="F103" s="101">
        <v>0</v>
      </c>
      <c r="G103" s="178">
        <f t="shared" si="5"/>
        <v>0</v>
      </c>
    </row>
    <row r="104" spans="1:7" ht="47.25" customHeight="1">
      <c r="A104" s="61" t="s">
        <v>278</v>
      </c>
      <c r="B104" s="79">
        <v>707</v>
      </c>
      <c r="C104" s="80" t="s">
        <v>255</v>
      </c>
      <c r="D104" s="80"/>
      <c r="E104" s="81">
        <f>E105</f>
        <v>430</v>
      </c>
      <c r="F104" s="101">
        <f>F105</f>
        <v>230</v>
      </c>
      <c r="G104" s="178">
        <f t="shared" si="5"/>
        <v>53.5</v>
      </c>
    </row>
    <row r="105" spans="1:7" s="24" customFormat="1" ht="19.5" customHeight="1">
      <c r="A105" s="62" t="s">
        <v>225</v>
      </c>
      <c r="B105" s="79">
        <v>707</v>
      </c>
      <c r="C105" s="80" t="s">
        <v>255</v>
      </c>
      <c r="D105" s="80" t="s">
        <v>144</v>
      </c>
      <c r="E105" s="81">
        <v>430</v>
      </c>
      <c r="F105" s="101">
        <v>230</v>
      </c>
      <c r="G105" s="178">
        <f t="shared" si="5"/>
        <v>53.5</v>
      </c>
    </row>
    <row r="106" spans="1:7" s="41" customFormat="1" ht="16.5" customHeight="1">
      <c r="A106" s="74" t="s">
        <v>104</v>
      </c>
      <c r="B106" s="241">
        <v>800</v>
      </c>
      <c r="C106" s="242"/>
      <c r="D106" s="84"/>
      <c r="E106" s="86">
        <f>E107+E110</f>
        <v>10791.5</v>
      </c>
      <c r="F106" s="86">
        <f>F107+F110</f>
        <v>4809.6</v>
      </c>
      <c r="G106" s="239">
        <f t="shared" si="5"/>
        <v>44.6</v>
      </c>
    </row>
    <row r="107" spans="1:7" ht="16.5" customHeight="1">
      <c r="A107" s="36" t="s">
        <v>105</v>
      </c>
      <c r="B107" s="123">
        <v>801</v>
      </c>
      <c r="C107" s="94"/>
      <c r="D107" s="85"/>
      <c r="E107" s="92">
        <f>E108</f>
        <v>8467.5</v>
      </c>
      <c r="F107" s="92">
        <f>F108</f>
        <v>3802.4</v>
      </c>
      <c r="G107" s="115">
        <f t="shared" si="5"/>
        <v>44.9</v>
      </c>
    </row>
    <row r="108" spans="1:7" ht="33.75" customHeight="1">
      <c r="A108" s="71" t="s">
        <v>106</v>
      </c>
      <c r="B108" s="79">
        <v>801</v>
      </c>
      <c r="C108" s="80" t="s">
        <v>279</v>
      </c>
      <c r="D108" s="80"/>
      <c r="E108" s="81">
        <f>E109</f>
        <v>8467.5</v>
      </c>
      <c r="F108" s="81">
        <f>F109</f>
        <v>3802.4</v>
      </c>
      <c r="G108" s="115">
        <f t="shared" si="5"/>
        <v>44.9</v>
      </c>
    </row>
    <row r="109" spans="1:7" ht="20.25" customHeight="1">
      <c r="A109" s="62" t="s">
        <v>225</v>
      </c>
      <c r="B109" s="79">
        <v>801</v>
      </c>
      <c r="C109" s="80" t="s">
        <v>279</v>
      </c>
      <c r="D109" s="80" t="s">
        <v>144</v>
      </c>
      <c r="E109" s="81">
        <v>8467.5</v>
      </c>
      <c r="F109" s="81">
        <v>3802.4</v>
      </c>
      <c r="G109" s="115">
        <f t="shared" si="5"/>
        <v>44.9</v>
      </c>
    </row>
    <row r="110" spans="1:7" s="77" customFormat="1" ht="21" customHeight="1">
      <c r="A110" s="68" t="s">
        <v>131</v>
      </c>
      <c r="B110" s="83">
        <v>804</v>
      </c>
      <c r="C110" s="85"/>
      <c r="D110" s="85"/>
      <c r="E110" s="92">
        <f>E111+E113</f>
        <v>2324</v>
      </c>
      <c r="F110" s="92">
        <f>F111+F113</f>
        <v>1007.2</v>
      </c>
      <c r="G110" s="115">
        <f t="shared" si="5"/>
        <v>43.3</v>
      </c>
    </row>
    <row r="111" spans="1:7" ht="18.75" customHeight="1">
      <c r="A111" s="61" t="s">
        <v>280</v>
      </c>
      <c r="B111" s="79">
        <v>804</v>
      </c>
      <c r="C111" s="80" t="s">
        <v>281</v>
      </c>
      <c r="D111" s="80"/>
      <c r="E111" s="81">
        <f>E112</f>
        <v>2044</v>
      </c>
      <c r="F111" s="101">
        <f>F112</f>
        <v>1007.2</v>
      </c>
      <c r="G111" s="115">
        <f t="shared" si="5"/>
        <v>49.3</v>
      </c>
    </row>
    <row r="112" spans="1:7" ht="18.75" customHeight="1">
      <c r="A112" s="62" t="s">
        <v>225</v>
      </c>
      <c r="B112" s="79">
        <v>804</v>
      </c>
      <c r="C112" s="80" t="s">
        <v>281</v>
      </c>
      <c r="D112" s="80" t="s">
        <v>144</v>
      </c>
      <c r="E112" s="81">
        <v>2044</v>
      </c>
      <c r="F112" s="101">
        <v>1007.2</v>
      </c>
      <c r="G112" s="115">
        <f t="shared" si="5"/>
        <v>49.3</v>
      </c>
    </row>
    <row r="113" spans="1:7" ht="32.25" customHeight="1">
      <c r="A113" s="62" t="s">
        <v>252</v>
      </c>
      <c r="B113" s="79">
        <v>804</v>
      </c>
      <c r="C113" s="80" t="s">
        <v>253</v>
      </c>
      <c r="D113" s="80"/>
      <c r="E113" s="81">
        <f>E114</f>
        <v>280</v>
      </c>
      <c r="F113" s="101">
        <f>F114</f>
        <v>0</v>
      </c>
      <c r="G113" s="178">
        <f t="shared" si="5"/>
        <v>0</v>
      </c>
    </row>
    <row r="114" spans="1:7" ht="16.5" customHeight="1">
      <c r="A114" s="62" t="s">
        <v>225</v>
      </c>
      <c r="B114" s="79">
        <v>804</v>
      </c>
      <c r="C114" s="80" t="s">
        <v>253</v>
      </c>
      <c r="D114" s="80" t="s">
        <v>144</v>
      </c>
      <c r="E114" s="81">
        <v>280</v>
      </c>
      <c r="F114" s="101">
        <v>0</v>
      </c>
      <c r="G114" s="178">
        <f t="shared" si="5"/>
        <v>0</v>
      </c>
    </row>
    <row r="115" spans="1:7" s="41" customFormat="1" ht="16.5" customHeight="1">
      <c r="A115" s="130" t="s">
        <v>107</v>
      </c>
      <c r="B115" s="90">
        <v>1000</v>
      </c>
      <c r="C115" s="84"/>
      <c r="D115" s="84"/>
      <c r="E115" s="86">
        <f>E116+E119</f>
        <v>15144.9</v>
      </c>
      <c r="F115" s="173">
        <f>F116+F119</f>
        <v>6822.8</v>
      </c>
      <c r="G115" s="238">
        <f t="shared" si="5"/>
        <v>45.1</v>
      </c>
    </row>
    <row r="116" spans="1:7" s="44" customFormat="1" ht="18" customHeight="1">
      <c r="A116" s="37" t="s">
        <v>158</v>
      </c>
      <c r="B116" s="83">
        <v>1003</v>
      </c>
      <c r="C116" s="85"/>
      <c r="D116" s="94"/>
      <c r="E116" s="124">
        <f>E117</f>
        <v>140.4</v>
      </c>
      <c r="F116" s="125">
        <f>F117</f>
        <v>0</v>
      </c>
      <c r="G116" s="115">
        <f t="shared" si="5"/>
        <v>0</v>
      </c>
    </row>
    <row r="117" spans="1:7" s="24" customFormat="1" ht="29.25" customHeight="1">
      <c r="A117" s="62" t="s">
        <v>159</v>
      </c>
      <c r="B117" s="79">
        <v>1003</v>
      </c>
      <c r="C117" s="80" t="s">
        <v>238</v>
      </c>
      <c r="D117" s="126"/>
      <c r="E117" s="127">
        <f>E118</f>
        <v>140.4</v>
      </c>
      <c r="F117" s="125">
        <f>F118</f>
        <v>0</v>
      </c>
      <c r="G117" s="115">
        <f t="shared" si="5"/>
        <v>0</v>
      </c>
    </row>
    <row r="118" spans="1:7" ht="17.25" customHeight="1">
      <c r="A118" s="62" t="s">
        <v>147</v>
      </c>
      <c r="B118" s="79">
        <v>1003</v>
      </c>
      <c r="C118" s="80" t="s">
        <v>238</v>
      </c>
      <c r="D118" s="126" t="s">
        <v>148</v>
      </c>
      <c r="E118" s="128">
        <v>140.4</v>
      </c>
      <c r="F118" s="128">
        <v>0</v>
      </c>
      <c r="G118" s="115">
        <f t="shared" si="5"/>
        <v>0</v>
      </c>
    </row>
    <row r="119" spans="1:7" s="132" customFormat="1" ht="16.5" customHeight="1">
      <c r="A119" s="130" t="s">
        <v>108</v>
      </c>
      <c r="B119" s="90">
        <v>1004</v>
      </c>
      <c r="C119" s="88"/>
      <c r="D119" s="131"/>
      <c r="E119" s="86">
        <f>E120+E122</f>
        <v>15004.5</v>
      </c>
      <c r="F119" s="86">
        <f>F120+F122</f>
        <v>6822.8</v>
      </c>
      <c r="G119" s="133">
        <f aca="true" t="shared" si="6" ref="G119:G127">ROUND(F119/E119*100,1)</f>
        <v>45.5</v>
      </c>
    </row>
    <row r="120" spans="1:7" ht="49.5" customHeight="1">
      <c r="A120" s="37" t="s">
        <v>160</v>
      </c>
      <c r="B120" s="83">
        <v>1004</v>
      </c>
      <c r="C120" s="84" t="s">
        <v>237</v>
      </c>
      <c r="D120" s="85"/>
      <c r="E120" s="86">
        <f>E121</f>
        <v>10247.2</v>
      </c>
      <c r="F120" s="86">
        <f>F121</f>
        <v>4766</v>
      </c>
      <c r="G120" s="97">
        <f t="shared" si="6"/>
        <v>46.5</v>
      </c>
    </row>
    <row r="121" spans="1:7" ht="18.75" customHeight="1">
      <c r="A121" s="62" t="s">
        <v>147</v>
      </c>
      <c r="B121" s="79">
        <v>1004</v>
      </c>
      <c r="C121" s="88" t="s">
        <v>237</v>
      </c>
      <c r="D121" s="80" t="s">
        <v>148</v>
      </c>
      <c r="E121" s="89">
        <v>10247.2</v>
      </c>
      <c r="F121" s="89">
        <v>4766</v>
      </c>
      <c r="G121" s="97">
        <f t="shared" si="6"/>
        <v>46.5</v>
      </c>
    </row>
    <row r="122" spans="1:7" ht="34.5" customHeight="1">
      <c r="A122" s="37" t="s">
        <v>234</v>
      </c>
      <c r="B122" s="90">
        <v>1004</v>
      </c>
      <c r="C122" s="84" t="s">
        <v>233</v>
      </c>
      <c r="D122" s="84"/>
      <c r="E122" s="86">
        <f>E123</f>
        <v>4757.3</v>
      </c>
      <c r="F122" s="86">
        <f>F123</f>
        <v>2056.8</v>
      </c>
      <c r="G122" s="97">
        <f t="shared" si="6"/>
        <v>43.2</v>
      </c>
    </row>
    <row r="123" spans="1:7" ht="16.5" customHeight="1">
      <c r="A123" s="62" t="s">
        <v>147</v>
      </c>
      <c r="B123" s="91">
        <v>1004</v>
      </c>
      <c r="C123" s="88" t="s">
        <v>233</v>
      </c>
      <c r="D123" s="88" t="s">
        <v>148</v>
      </c>
      <c r="E123" s="89">
        <v>4757.3</v>
      </c>
      <c r="F123" s="89">
        <v>2056.8</v>
      </c>
      <c r="G123" s="97">
        <f t="shared" si="6"/>
        <v>43.2</v>
      </c>
    </row>
    <row r="124" spans="1:7" s="42" customFormat="1" ht="16.5" customHeight="1">
      <c r="A124" s="74" t="s">
        <v>109</v>
      </c>
      <c r="B124" s="90">
        <v>1100</v>
      </c>
      <c r="C124" s="84"/>
      <c r="D124" s="84"/>
      <c r="E124" s="86">
        <f aca="true" t="shared" si="7" ref="E124:F126">E125</f>
        <v>700</v>
      </c>
      <c r="F124" s="86">
        <f t="shared" si="7"/>
        <v>350</v>
      </c>
      <c r="G124" s="166">
        <f t="shared" si="6"/>
        <v>50</v>
      </c>
    </row>
    <row r="125" spans="1:7" ht="17.25" customHeight="1">
      <c r="A125" s="36" t="s">
        <v>235</v>
      </c>
      <c r="B125" s="83">
        <v>1101</v>
      </c>
      <c r="C125" s="80" t="s">
        <v>232</v>
      </c>
      <c r="D125" s="85"/>
      <c r="E125" s="92">
        <f t="shared" si="7"/>
        <v>700</v>
      </c>
      <c r="F125" s="92">
        <f t="shared" si="7"/>
        <v>350</v>
      </c>
      <c r="G125" s="343">
        <f t="shared" si="6"/>
        <v>50</v>
      </c>
    </row>
    <row r="126" spans="1:7" s="24" customFormat="1" ht="50.25" customHeight="1">
      <c r="A126" s="40" t="s">
        <v>236</v>
      </c>
      <c r="B126" s="79">
        <v>1101</v>
      </c>
      <c r="C126" s="80" t="s">
        <v>232</v>
      </c>
      <c r="D126" s="80"/>
      <c r="E126" s="81">
        <f t="shared" si="7"/>
        <v>700</v>
      </c>
      <c r="F126" s="81">
        <f t="shared" si="7"/>
        <v>350</v>
      </c>
      <c r="G126" s="343">
        <f t="shared" si="6"/>
        <v>50</v>
      </c>
    </row>
    <row r="127" spans="1:7" ht="16.5" customHeight="1">
      <c r="A127" s="62" t="s">
        <v>225</v>
      </c>
      <c r="B127" s="79">
        <v>1101</v>
      </c>
      <c r="C127" s="80" t="s">
        <v>232</v>
      </c>
      <c r="D127" s="80" t="s">
        <v>144</v>
      </c>
      <c r="E127" s="81">
        <v>700</v>
      </c>
      <c r="F127" s="81">
        <v>350</v>
      </c>
      <c r="G127" s="343">
        <f t="shared" si="6"/>
        <v>50</v>
      </c>
    </row>
    <row r="128" spans="1:7" s="228" customFormat="1" ht="16.5" customHeight="1">
      <c r="A128" s="74" t="s">
        <v>110</v>
      </c>
      <c r="B128" s="90">
        <v>1200</v>
      </c>
      <c r="C128" s="84"/>
      <c r="D128" s="242"/>
      <c r="E128" s="86">
        <f aca="true" t="shared" si="8" ref="E128:F130">E129</f>
        <v>340</v>
      </c>
      <c r="F128" s="86">
        <f t="shared" si="8"/>
        <v>178.5</v>
      </c>
      <c r="G128" s="133">
        <f>ROUND(F128/E128*100,1)</f>
        <v>52.5</v>
      </c>
    </row>
    <row r="129" spans="1:7" s="4" customFormat="1" ht="16.5" customHeight="1">
      <c r="A129" s="36" t="s">
        <v>111</v>
      </c>
      <c r="B129" s="83">
        <v>1202</v>
      </c>
      <c r="C129" s="80" t="s">
        <v>231</v>
      </c>
      <c r="D129" s="94"/>
      <c r="E129" s="92">
        <f t="shared" si="8"/>
        <v>340</v>
      </c>
      <c r="F129" s="92">
        <f t="shared" si="8"/>
        <v>178.5</v>
      </c>
      <c r="G129" s="133">
        <f>ROUND(F129/E129*100,1)</f>
        <v>52.5</v>
      </c>
    </row>
    <row r="130" spans="1:7" s="43" customFormat="1" ht="18" customHeight="1">
      <c r="A130" s="40" t="s">
        <v>162</v>
      </c>
      <c r="B130" s="79">
        <v>1202</v>
      </c>
      <c r="C130" s="80" t="s">
        <v>231</v>
      </c>
      <c r="D130" s="95"/>
      <c r="E130" s="81">
        <f t="shared" si="8"/>
        <v>340</v>
      </c>
      <c r="F130" s="81">
        <f t="shared" si="8"/>
        <v>178.5</v>
      </c>
      <c r="G130" s="233">
        <f>ROUND(F130/E130*100,1)</f>
        <v>52.5</v>
      </c>
    </row>
    <row r="131" spans="1:7" ht="16.5" customHeight="1">
      <c r="A131" s="62" t="s">
        <v>225</v>
      </c>
      <c r="B131" s="79">
        <v>1202</v>
      </c>
      <c r="C131" s="80" t="s">
        <v>231</v>
      </c>
      <c r="D131" s="243" t="s">
        <v>144</v>
      </c>
      <c r="E131" s="81">
        <v>340</v>
      </c>
      <c r="F131" s="81">
        <v>178.5</v>
      </c>
      <c r="G131" s="96">
        <f>ROUND(F131/E131*100,1)</f>
        <v>52.5</v>
      </c>
    </row>
    <row r="132" spans="1:7" ht="15.75">
      <c r="A132" s="76" t="s">
        <v>112</v>
      </c>
      <c r="B132" s="6"/>
      <c r="C132" s="6"/>
      <c r="D132" s="7"/>
      <c r="E132" s="134">
        <f>E8+E54+E58+E65+E93+E106+E115+E124+E128</f>
        <v>131781.2</v>
      </c>
      <c r="F132" s="135">
        <f>F8+F54+F58+F65+F93+F106+F119+F124+F128</f>
        <v>29112.7</v>
      </c>
      <c r="G132" s="135">
        <f>ROUND(F132/E132*100,1)</f>
        <v>22.1</v>
      </c>
    </row>
  </sheetData>
  <sheetProtection/>
  <mergeCells count="9">
    <mergeCell ref="E1:G1"/>
    <mergeCell ref="G6:G7"/>
    <mergeCell ref="A6:A7"/>
    <mergeCell ref="B6:B7"/>
    <mergeCell ref="A3:F3"/>
    <mergeCell ref="C6:C7"/>
    <mergeCell ref="D6:D7"/>
    <mergeCell ref="E6:E7"/>
    <mergeCell ref="F6:F7"/>
  </mergeCells>
  <printOptions horizontalCentered="1"/>
  <pageMargins left="0.4724409448818898" right="0.31496062992125984" top="0.4330708661417323" bottom="0.27" header="0.41" footer="0.275590551181102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1.57421875" style="0" customWidth="1"/>
    <col min="2" max="2" width="79.421875" style="0" customWidth="1"/>
    <col min="3" max="3" width="14.7109375" style="0" customWidth="1"/>
    <col min="4" max="4" width="16.00390625" style="0" customWidth="1"/>
  </cols>
  <sheetData>
    <row r="1" ht="15.75">
      <c r="C1" s="2" t="s">
        <v>151</v>
      </c>
    </row>
    <row r="2" ht="19.5" customHeight="1">
      <c r="B2" s="4" t="s">
        <v>138</v>
      </c>
    </row>
    <row r="3" ht="14.25">
      <c r="B3" s="4"/>
    </row>
    <row r="4" ht="14.25">
      <c r="B4" s="4"/>
    </row>
    <row r="6" ht="16.5">
      <c r="A6" s="5" t="s">
        <v>127</v>
      </c>
    </row>
    <row r="7" ht="16.5">
      <c r="A7" s="5" t="s">
        <v>139</v>
      </c>
    </row>
    <row r="8" ht="16.5">
      <c r="A8" s="5"/>
    </row>
    <row r="9" ht="14.25">
      <c r="C9" s="8" t="s">
        <v>1</v>
      </c>
    </row>
    <row r="10" spans="1:4" ht="14.25">
      <c r="A10" s="9" t="s">
        <v>2</v>
      </c>
      <c r="B10" s="10" t="s">
        <v>73</v>
      </c>
      <c r="C10" s="9" t="s">
        <v>114</v>
      </c>
      <c r="D10" s="11" t="s">
        <v>115</v>
      </c>
    </row>
    <row r="11" spans="1:4" ht="23.25" customHeight="1">
      <c r="A11" s="12" t="s">
        <v>116</v>
      </c>
      <c r="B11" s="13" t="s">
        <v>117</v>
      </c>
      <c r="C11" s="14">
        <f>C12+C14</f>
        <v>0</v>
      </c>
      <c r="D11" s="23">
        <f>D12+D14</f>
        <v>8496.3</v>
      </c>
    </row>
    <row r="12" spans="1:4" ht="19.5" customHeight="1">
      <c r="A12" s="15" t="s">
        <v>118</v>
      </c>
      <c r="B12" s="16" t="s">
        <v>119</v>
      </c>
      <c r="C12" s="17">
        <v>-120510</v>
      </c>
      <c r="D12" s="27">
        <v>-9827</v>
      </c>
    </row>
    <row r="13" spans="1:4" ht="30.75" customHeight="1">
      <c r="A13" s="15" t="s">
        <v>120</v>
      </c>
      <c r="B13" s="16" t="s">
        <v>121</v>
      </c>
      <c r="C13" s="17">
        <f>C12</f>
        <v>-120510</v>
      </c>
      <c r="D13" s="27">
        <f>D12</f>
        <v>-9827</v>
      </c>
    </row>
    <row r="14" spans="1:4" ht="15.75" customHeight="1">
      <c r="A14" s="15" t="s">
        <v>122</v>
      </c>
      <c r="B14" s="16" t="s">
        <v>123</v>
      </c>
      <c r="C14" s="17">
        <v>120510</v>
      </c>
      <c r="D14" s="18">
        <v>18323.3</v>
      </c>
    </row>
    <row r="15" spans="1:4" ht="30" customHeight="1">
      <c r="A15" s="15" t="s">
        <v>124</v>
      </c>
      <c r="B15" s="16" t="s">
        <v>125</v>
      </c>
      <c r="C15" s="17">
        <f>C14</f>
        <v>120510</v>
      </c>
      <c r="D15" s="18">
        <v>18323.3</v>
      </c>
    </row>
    <row r="16" spans="1:4" ht="33" customHeight="1">
      <c r="A16" s="19"/>
      <c r="B16" s="20" t="s">
        <v>126</v>
      </c>
      <c r="C16" s="21">
        <f>C11</f>
        <v>0</v>
      </c>
      <c r="D16" s="22">
        <f>D11</f>
        <v>8496.3</v>
      </c>
    </row>
  </sheetData>
  <sheetProtection/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zoomScale="75" zoomScaleNormal="75" zoomScalePageLayoutView="0" workbookViewId="0" topLeftCell="B1">
      <selection activeCell="E2" sqref="E2:E3"/>
    </sheetView>
  </sheetViews>
  <sheetFormatPr defaultColWidth="9.140625" defaultRowHeight="19.5" customHeight="1"/>
  <cols>
    <col min="1" max="1" width="2.00390625" style="0" hidden="1" customWidth="1"/>
    <col min="2" max="2" width="33.140625" style="0" customWidth="1"/>
    <col min="3" max="3" width="91.57421875" style="0" customWidth="1"/>
    <col min="4" max="4" width="19.28125" style="0" customWidth="1"/>
    <col min="5" max="5" width="18.7109375" style="0" customWidth="1"/>
  </cols>
  <sheetData>
    <row r="1" ht="19.5" customHeight="1">
      <c r="B1" s="4"/>
    </row>
    <row r="2" spans="2:8" ht="15.75" customHeight="1">
      <c r="B2" s="2"/>
      <c r="C2" s="322"/>
      <c r="E2" s="321" t="s">
        <v>312</v>
      </c>
      <c r="F2" s="345"/>
      <c r="G2" s="345"/>
      <c r="H2" s="345"/>
    </row>
    <row r="3" spans="2:8" ht="13.5" customHeight="1">
      <c r="B3" s="322"/>
      <c r="C3" s="322"/>
      <c r="E3" s="321" t="s">
        <v>314</v>
      </c>
      <c r="F3" s="345"/>
      <c r="G3" s="345"/>
      <c r="H3" s="345"/>
    </row>
    <row r="4" spans="2:4" ht="13.5" customHeight="1">
      <c r="B4" s="2"/>
      <c r="C4" s="2"/>
      <c r="D4" s="321"/>
    </row>
    <row r="5" spans="2:4" ht="19.5" customHeight="1">
      <c r="B5" s="2"/>
      <c r="C5" s="2"/>
      <c r="D5" s="321"/>
    </row>
    <row r="6" spans="2:4" ht="19.5" customHeight="1">
      <c r="B6" s="2"/>
      <c r="C6" s="2"/>
      <c r="D6" s="2"/>
    </row>
    <row r="7" spans="2:4" ht="19.5" customHeight="1">
      <c r="B7" s="346" t="s">
        <v>308</v>
      </c>
      <c r="C7" s="2"/>
      <c r="D7" s="2"/>
    </row>
    <row r="8" spans="2:4" ht="19.5" customHeight="1">
      <c r="B8" s="346" t="s">
        <v>313</v>
      </c>
      <c r="C8" s="2"/>
      <c r="D8" s="2"/>
    </row>
    <row r="9" spans="2:4" ht="19.5" customHeight="1">
      <c r="B9" s="346"/>
      <c r="C9" s="2"/>
      <c r="D9" s="2"/>
    </row>
    <row r="10" spans="2:5" ht="19.5" customHeight="1">
      <c r="B10" s="2"/>
      <c r="C10" s="2"/>
      <c r="D10" s="2"/>
      <c r="E10" s="2" t="s">
        <v>309</v>
      </c>
    </row>
    <row r="11" spans="2:5" ht="19.5" customHeight="1">
      <c r="B11" s="347" t="s">
        <v>2</v>
      </c>
      <c r="C11" s="347" t="s">
        <v>73</v>
      </c>
      <c r="D11" s="347" t="s">
        <v>114</v>
      </c>
      <c r="E11" s="347" t="s">
        <v>70</v>
      </c>
    </row>
    <row r="12" spans="2:5" ht="24" customHeight="1">
      <c r="B12" s="348" t="s">
        <v>310</v>
      </c>
      <c r="C12" s="349" t="s">
        <v>117</v>
      </c>
      <c r="D12" s="350">
        <f>D13+D15</f>
        <v>9659.999999999985</v>
      </c>
      <c r="E12" s="351">
        <f>E13+E15</f>
        <v>-14450.8</v>
      </c>
    </row>
    <row r="13" spans="2:5" ht="24" customHeight="1">
      <c r="B13" s="352" t="s">
        <v>118</v>
      </c>
      <c r="C13" s="199" t="s">
        <v>119</v>
      </c>
      <c r="D13" s="353">
        <v>-122121.3</v>
      </c>
      <c r="E13" s="354">
        <v>-43563.5</v>
      </c>
    </row>
    <row r="14" spans="2:5" ht="44.25" customHeight="1">
      <c r="B14" s="352" t="s">
        <v>120</v>
      </c>
      <c r="C14" s="199" t="s">
        <v>121</v>
      </c>
      <c r="D14" s="353">
        <f>D13</f>
        <v>-122121.3</v>
      </c>
      <c r="E14" s="354">
        <f>E13</f>
        <v>-43563.5</v>
      </c>
    </row>
    <row r="15" spans="2:5" ht="19.5" customHeight="1">
      <c r="B15" s="352" t="s">
        <v>122</v>
      </c>
      <c r="C15" s="199" t="s">
        <v>123</v>
      </c>
      <c r="D15" s="355">
        <f>D16</f>
        <v>131781.3</v>
      </c>
      <c r="E15" s="354">
        <f>E16</f>
        <v>29112.7</v>
      </c>
    </row>
    <row r="16" spans="2:5" ht="43.5" customHeight="1">
      <c r="B16" s="352" t="s">
        <v>124</v>
      </c>
      <c r="C16" s="199" t="s">
        <v>125</v>
      </c>
      <c r="D16" s="355">
        <v>131781.3</v>
      </c>
      <c r="E16" s="354">
        <v>29112.7</v>
      </c>
    </row>
    <row r="17" spans="2:5" ht="31.5" customHeight="1">
      <c r="B17" s="356"/>
      <c r="C17" s="357" t="s">
        <v>311</v>
      </c>
      <c r="D17" s="358">
        <f>D12</f>
        <v>9659.999999999985</v>
      </c>
      <c r="E17" s="359">
        <f>E12</f>
        <v>-14450.8</v>
      </c>
    </row>
    <row r="20" spans="2:5" ht="19.5" customHeight="1">
      <c r="B20" s="360"/>
      <c r="C20" s="361"/>
      <c r="D20" s="361"/>
      <c r="E20" s="361"/>
    </row>
    <row r="21" spans="2:5" ht="19.5" customHeight="1">
      <c r="B21" s="360"/>
      <c r="C21" s="361"/>
      <c r="D21" s="361"/>
      <c r="E21" s="361"/>
    </row>
    <row r="22" spans="2:5" ht="19.5" customHeight="1">
      <c r="B22" s="360"/>
      <c r="C22" s="361"/>
      <c r="D22" s="361"/>
      <c r="E22" s="361"/>
    </row>
    <row r="23" spans="2:5" ht="19.5" customHeight="1">
      <c r="B23" s="361"/>
      <c r="C23" s="361"/>
      <c r="D23" s="362"/>
      <c r="E23" s="361"/>
    </row>
    <row r="24" spans="2:5" ht="19.5" customHeight="1">
      <c r="B24" s="363"/>
      <c r="C24" s="363"/>
      <c r="D24" s="363"/>
      <c r="E24" s="364"/>
    </row>
    <row r="25" spans="2:5" ht="19.5" customHeight="1">
      <c r="B25" s="365"/>
      <c r="C25" s="366"/>
      <c r="D25" s="367"/>
      <c r="E25" s="367"/>
    </row>
    <row r="26" spans="2:5" ht="19.5" customHeight="1">
      <c r="B26" s="363"/>
      <c r="C26" s="368"/>
      <c r="D26" s="369"/>
      <c r="E26" s="363"/>
    </row>
    <row r="27" spans="2:5" ht="19.5" customHeight="1">
      <c r="B27" s="363"/>
      <c r="C27" s="368"/>
      <c r="D27" s="369"/>
      <c r="E27" s="363"/>
    </row>
    <row r="28" spans="2:5" ht="19.5" customHeight="1">
      <c r="B28" s="363"/>
      <c r="C28" s="368"/>
      <c r="D28" s="369"/>
      <c r="E28" s="363"/>
    </row>
    <row r="29" spans="2:5" ht="30.75" customHeight="1">
      <c r="B29" s="363"/>
      <c r="C29" s="368"/>
      <c r="D29" s="369"/>
      <c r="E29" s="363"/>
    </row>
    <row r="30" spans="2:5" ht="19.5" customHeight="1">
      <c r="B30" s="370"/>
      <c r="C30" s="371"/>
      <c r="D30" s="372"/>
      <c r="E30" s="372"/>
    </row>
    <row r="31" spans="2:5" ht="19.5" customHeight="1">
      <c r="B31" s="361"/>
      <c r="C31" s="361"/>
      <c r="D31" s="361"/>
      <c r="E31" s="361"/>
    </row>
    <row r="32" spans="2:5" ht="19.5" customHeight="1">
      <c r="B32" s="361"/>
      <c r="C32" s="361"/>
      <c r="D32" s="361"/>
      <c r="E32" s="36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тест</cp:lastModifiedBy>
  <cp:lastPrinted>2016-07-05T12:59:29Z</cp:lastPrinted>
  <dcterms:created xsi:type="dcterms:W3CDTF">1996-10-08T23:32:33Z</dcterms:created>
  <dcterms:modified xsi:type="dcterms:W3CDTF">2016-07-05T12:59:35Z</dcterms:modified>
  <cp:category/>
  <cp:version/>
  <cp:contentType/>
  <cp:contentStatus/>
</cp:coreProperties>
</file>