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Доходы" sheetId="1" r:id="rId1"/>
    <sheet name="Показатели исполнения" sheetId="2" r:id="rId2"/>
    <sheet name="Распределение " sheetId="3" r:id="rId3"/>
    <sheet name="Дефиц." sheetId="4" state="hidden" r:id="rId4"/>
    <sheet name="ИФД" sheetId="5" r:id="rId5"/>
  </sheets>
  <definedNames/>
  <calcPr fullCalcOnLoad="1"/>
</workbook>
</file>

<file path=xl/sharedStrings.xml><?xml version="1.0" encoding="utf-8"?>
<sst xmlns="http://schemas.openxmlformats.org/spreadsheetml/2006/main" count="773" uniqueCount="307">
  <si>
    <t xml:space="preserve"> </t>
  </si>
  <si>
    <t>(тыс.руб.)</t>
  </si>
  <si>
    <t>Код</t>
  </si>
  <si>
    <t>Наименование источника доходов</t>
  </si>
  <si>
    <t>000</t>
  </si>
  <si>
    <t xml:space="preserve"> 1 00 00000 00 0000 000</t>
  </si>
  <si>
    <t>НАЛОГОВЫЕ И НЕНАЛОГОВЫЕ ДОХОДЫ</t>
  </si>
  <si>
    <t xml:space="preserve"> 1 05 00000 00 0000 000</t>
  </si>
  <si>
    <t>НАЛОГИ НА СОВОКУПНЫЙ ДОХОД</t>
  </si>
  <si>
    <t xml:space="preserve"> 1 05 01000 00 0000 110</t>
  </si>
  <si>
    <t>Налог, взимаемый в связи с применением упрощенной системы налогообложения</t>
  </si>
  <si>
    <t>182</t>
  </si>
  <si>
    <t>Налог, взимаемый с налогоплательщиков, выбравших в качестве объекта налогообложения доходы</t>
  </si>
  <si>
    <t xml:space="preserve"> 1 05 01011 01 0000 110</t>
  </si>
  <si>
    <t xml:space="preserve">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</si>
  <si>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</si>
  <si>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</si>
  <si>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1 05 01021 01 0000 110</t>
  </si>
  <si>
    <t xml:space="preserve">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</si>
  <si>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</si>
  <si>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1 05 01050 01 0000 110</t>
  </si>
  <si>
    <t xml:space="preserve"> 1 05 02000 00 0000 110</t>
  </si>
  <si>
    <t xml:space="preserve">Единый налог на вмененный доход для отдельных видов деятельности </t>
  </si>
  <si>
    <t xml:space="preserve"> 1 05 02010 02 0000 110</t>
  </si>
  <si>
    <t xml:space="preserve">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</si>
  <si>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</si>
  <si>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1 13 00000 00 0000 000</t>
  </si>
  <si>
    <t>1 13 02990 00 0000 130</t>
  </si>
  <si>
    <t>1 13 02993 03 0000 130</t>
  </si>
  <si>
    <t>1 13 02993 03 0100 130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</si>
  <si>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</si>
  <si>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 xml:space="preserve"> 1 16 00000 00 0000 000</t>
  </si>
  <si>
    <t xml:space="preserve"> 1 16 06000 01 0000 140</t>
  </si>
  <si>
    <t xml:space="preserve"> 1 16 90000 00 0000 140</t>
  </si>
  <si>
    <t>Прочие поступления от денежных взысканий (штрафов) и иных сумм в возмещение ущерба</t>
  </si>
  <si>
    <t xml:space="preserve"> 1 16 90030 03 0000 140 </t>
  </si>
  <si>
    <t>806</t>
  </si>
  <si>
    <t xml:space="preserve"> 1 16 90030 03 0100 140</t>
  </si>
  <si>
    <t xml:space="preserve">Штрафы за административные правонарушения в области благоустройства,  предусмотренные главой 4 Закона Санкт-Петербурга "Об административных правонарушениях  в Санкт-Петербурге" </t>
  </si>
  <si>
    <t>807</t>
  </si>
  <si>
    <t>860</t>
  </si>
  <si>
    <t xml:space="preserve"> 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</si>
  <si>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</si>
  <si>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 xml:space="preserve"> 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</si>
  <si>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</si>
  <si>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</si>
  <si>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</si>
  <si>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 xml:space="preserve"> 2 02 03000 00 0000 151</t>
  </si>
  <si>
    <t>Субвенции местным бюджетам на выполнение передаваемых полномочий субъектов Российской Федерации</t>
  </si>
  <si>
    <t>969</t>
  </si>
  <si>
    <t>Субвенции  бюджетам внутригородских муниципальных образований Санкт-Петербурга на выполнение 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</si>
  <si>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 бюджетам внутригородских муниципальных образований 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</si>
  <si>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 Санкт-Петербурга 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</si>
  <si>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</si>
  <si>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ИТОГО ДОХОДОВ</t>
  </si>
  <si>
    <t>Исполнено</t>
  </si>
  <si>
    <t>% исполнения</t>
  </si>
  <si>
    <t xml:space="preserve">        Показатели исполнения доходов бюджета муниципального образования муниципальный округ Юнтолово</t>
  </si>
  <si>
    <t>Наименование</t>
  </si>
  <si>
    <t>ГРБС</t>
  </si>
  <si>
    <t>Раздел и подраздел</t>
  </si>
  <si>
    <t>Целевая статья</t>
  </si>
  <si>
    <t>Вид расходов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</si>
  <si>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</si>
  <si>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</si>
  <si>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</si>
  <si>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Компенсация расходов депутатам, осуществляющим свои полномочия на непостоянной основе </t>
  </si>
  <si>
    <t>Аппарат представительного органа муниципального образования</t>
  </si>
  <si>
    <t>Другие 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</si>
  <si>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</si>
  <si>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</si>
  <si>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Резервный фонд Местной Администрации</t>
  </si>
  <si>
    <t>НАЦИОНАЛЬНАЯ БЕЗОПАСНОСТЬ И ПРАВООХРАНИТЕЛЬНАЯ ДЕЯТЕЛЬНОСТЬ</t>
  </si>
  <si>
    <t>Защита населения и территорий от  чрезвычайных ситуаций природного и техногенного характера, гражданская оборона</t>
  </si>
  <si>
    <t>НАЦИОНАЛЬНАЯ ЭКОНОМИКА</t>
  </si>
  <si>
    <t>Общеэкономические вопросы</t>
  </si>
  <si>
    <t>ЖИЛИЩНО-КОММУНАЛЬНОЕ ХОЗЯЙСТВО</t>
  </si>
  <si>
    <t>Благоустройство</t>
  </si>
  <si>
    <t xml:space="preserve">Текущий ремонт и озеленение придомовых  территорий  и дворовых территорий,  включая проезды и въезды, пешеходные дорожки;  организация дополнительных парковочных мест </t>
  </si>
  <si>
    <t>Установка, содержание и ремонт ограждений газонов</t>
  </si>
  <si>
    <t>Установка и содержание малых архитектурных форм,уличной мебели и хозяйственно-бытового оборудования, необходимого для благоустройства территории</t>
  </si>
  <si>
    <t>Выполнение оформления к праздничным мероприятиям на территории муниципального образования</t>
  </si>
  <si>
    <t>Ликвидация несанкционированных свалок бытовых отходов, мусора и  уборка территорий, водных акваторий, тупиков и проездов, не включенных в адресные программы, утвержденные исполнительными органами государственной власти  Санкт-Петербурга</t>
  </si>
  <si>
    <t>Оборудование контейнерных площадок на дворовых территориях</t>
  </si>
  <si>
    <t>ОБРАЗОВАНИЕ</t>
  </si>
  <si>
    <t xml:space="preserve">Ведомственная целевая программа участия в деятельности по  профилактике  правонарушений на территории муниципального образования 
</t>
  </si>
  <si>
    <t xml:space="preserve">КУЛЬТУРА,  КИНЕМАТОГРАФИЯ </t>
  </si>
  <si>
    <t xml:space="preserve">Культура </t>
  </si>
  <si>
    <t>Организация местных и участие в организации и проведении городских праздничных и иных зрелищных мероприятий</t>
  </si>
  <si>
    <t>СОЦИАЛЬНАЯ ПОЛИТИКА</t>
  </si>
  <si>
    <t>Охрана семьи и детства</t>
  </si>
  <si>
    <t>ФИЗИЧЕСКАЯ КУЛЬТУРА И СПОРТ</t>
  </si>
  <si>
    <t>СРЕДСТВА МАССОВОЙ ИНФОРМАЦИИ</t>
  </si>
  <si>
    <t>Периодическая печать и издательства</t>
  </si>
  <si>
    <t>ИТОГО РАСХОДОВ</t>
  </si>
  <si>
    <t>(тыс.руб)</t>
  </si>
  <si>
    <t>Утверждено</t>
  </si>
  <si>
    <t xml:space="preserve">Исполнено </t>
  </si>
  <si>
    <t xml:space="preserve">969 01 05 00 00 00 0000 000 </t>
  </si>
  <si>
    <t>Изменение остатков средств на счетах по учету средств бюджета</t>
  </si>
  <si>
    <t>969 01 05 00 00 00 0000 500</t>
  </si>
  <si>
    <t>Увеличение   остатков средств  бюджетов</t>
  </si>
  <si>
    <t>969 01 05 02 01 03 0000 510</t>
  </si>
  <si>
    <t>Увеличение прочих остатков денежных средств  бюджетов внутригородских муниципальных образований Санкт-Петербурга</t>
  </si>
  <si>
    <t>969 01 05 00 00 00 0000 600</t>
  </si>
  <si>
    <t>Уменьшение  остатков средств  бюджетов</t>
  </si>
  <si>
    <t>969 01 05 02 01 03 0000 610</t>
  </si>
  <si>
    <t>Уменьшение прочих остатков денежных средств  бюджетов внутригородских муниципальных образований Санкт-Петербурга</t>
  </si>
  <si>
    <t>Итого источников внутреннего финансирования дефицита бюджета</t>
  </si>
  <si>
    <t xml:space="preserve">                           Показатели источников финансирования дефицита бюджета муниципального образования </t>
  </si>
  <si>
    <t>Создание зон отдыха; обустройство, содержание и уборка территорий  детских и спортивных площадок</t>
  </si>
  <si>
    <t>Изготовление, установка и содержание информационных стендов</t>
  </si>
  <si>
    <t>Осуществление строительного контроля над выполнением работ по благоустройству</t>
  </si>
  <si>
    <t>Другие вопросы в области культуры, кинематографии</t>
  </si>
  <si>
    <t xml:space="preserve"> 1 05 04030 02 0000 110</t>
  </si>
  <si>
    <t>Налог, взимаемый в связи с применением патентной системы налогообложения</t>
  </si>
  <si>
    <t>800</t>
  </si>
  <si>
    <r>
      <t xml:space="preserve">                                                                                              к  Постановлению  МА №</t>
    </r>
    <r>
      <rPr>
        <sz val="11"/>
        <color indexed="10"/>
        <rFont val="Arial"/>
        <family val="2"/>
      </rPr>
      <t xml:space="preserve"> 01-18/   от  года</t>
    </r>
  </si>
  <si>
    <t xml:space="preserve">                                            муниципальный округ Юнтолово  за 1 квартал 2014 года</t>
  </si>
  <si>
    <t>Содержание Главы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</si>
  <si>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</si>
  <si>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</si>
  <si>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Содержание депутатов, осуществляющих свою деятельность на постоянной основе</t>
  </si>
  <si>
    <t>200</t>
  </si>
  <si>
    <t>Иные бюджетные ассигнования</t>
  </si>
  <si>
    <t>Профессиональная подготовка, переподготовка и повышение квалификации</t>
  </si>
  <si>
    <t>Социальное обеспечение и иные выплаты населению</t>
  </si>
  <si>
    <t>300</t>
  </si>
  <si>
    <t>Приложение 1</t>
  </si>
  <si>
    <r>
      <t xml:space="preserve"> 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</t>
    </r>
  </si>
  <si>
    <t xml:space="preserve">        Приложение 4</t>
  </si>
  <si>
    <t xml:space="preserve">                                                                                                  </t>
  </si>
  <si>
    <t>Расходы на обеспечение доступа к информации о деятельности органов местного самоуправления</t>
  </si>
  <si>
    <t xml:space="preserve">Подготовка и обучение неработающего населения способам защиты и действиям в ЧС, а также способам защиты от опасностей, возникающих при ведении военных действий или вследствие этих действий 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</si>
  <si>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 Муниципального Совета, муниципальных служащих</t>
  </si>
  <si>
    <t>Ведомственная целевая программа участия в реализации мер по профилактике дорожно-транспортного травматизма на территории муниципального образования</t>
  </si>
  <si>
    <t>Социальное обеспечение населения</t>
  </si>
  <si>
    <t>Расходы на предоставление доплат к пенсии лицам, замещавшим муниципальные должности и должности муниципальной службы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</si>
  <si>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</si>
  <si>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Опубликование муниципальных правовых актов, иной информации</t>
  </si>
  <si>
    <t>№ п/п</t>
  </si>
  <si>
    <t>I</t>
  </si>
  <si>
    <t>1.1.</t>
  </si>
  <si>
    <t>1.</t>
  </si>
  <si>
    <t>1.1.1.</t>
  </si>
  <si>
    <t>1.1.1.1.</t>
  </si>
  <si>
    <t>1.1.1.2.</t>
  </si>
  <si>
    <t>1.1.2.</t>
  </si>
  <si>
    <t>1.1.2.1.</t>
  </si>
  <si>
    <t>1.1.2.2.</t>
  </si>
  <si>
    <t>1.1.3.</t>
  </si>
  <si>
    <t>1.2.</t>
  </si>
  <si>
    <t>1.2.1.</t>
  </si>
  <si>
    <t>1.2.2.</t>
  </si>
  <si>
    <t>1.3.</t>
  </si>
  <si>
    <t>1.3.1.</t>
  </si>
  <si>
    <t>2.</t>
  </si>
  <si>
    <t>2.1.</t>
  </si>
  <si>
    <t>2.1.1.</t>
  </si>
  <si>
    <t>3.</t>
  </si>
  <si>
    <t>3.1.</t>
  </si>
  <si>
    <t xml:space="preserve">Прочие доходы от  компенсации затрат государства </t>
  </si>
  <si>
    <t>ДОХОДЫ ОТ ОКАЗАНИЯ ПЛАТНЫХ УСЛУГ (РАБОТ) И КОМПЕНСАЦИИ ЗАТРАТ ГОСУДАРСТВА</t>
  </si>
  <si>
    <t xml:space="preserve">Прочие доходы от компенсации затрат  бюджетов внутригородских муниципальных образований городов федерального значения </t>
  </si>
  <si>
    <t xml:space="preserve">Налог, взимаемый в связи с применением патентной системы налогообложения,зачисляемый в бюджеты городов федерального значения </t>
  </si>
  <si>
    <t>ШТРАФЫ, САНКЦИИ, ВОЗМЕЩЕНИЕ УЩЕРБА</t>
  </si>
  <si>
    <t>4.</t>
  </si>
  <si>
    <t>4.1.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</si>
  <si>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</si>
  <si>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II</t>
  </si>
  <si>
    <t xml:space="preserve">                           Показатели исполнения по ведомственной структуре расходов бюджета внутригородского муниципального </t>
  </si>
  <si>
    <r>
      <t xml:space="preserve"> 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</t>
    </r>
  </si>
  <si>
    <t>Приложение 2</t>
  </si>
  <si>
    <t>00200 00010</t>
  </si>
  <si>
    <t>00200 00021</t>
  </si>
  <si>
    <t>00200 00022</t>
  </si>
  <si>
    <t>00200 00023</t>
  </si>
  <si>
    <t>Закупка товаров, работ и услуг для государственных (муниципальных) нужд</t>
  </si>
  <si>
    <t>Уплата  членских взносов на осуществление деятельности Совета муниципальных образований Санкт-Петербурга и содержание его органов</t>
  </si>
  <si>
    <t xml:space="preserve"> I  Муниципальный Совет  МО МО Юнтолово </t>
  </si>
  <si>
    <t xml:space="preserve">  II Местная Администрация  МО МО Юнтолово </t>
  </si>
  <si>
    <t>00200 00031</t>
  </si>
  <si>
    <t>00200 00032</t>
  </si>
  <si>
    <t>45700 00250</t>
  </si>
  <si>
    <t>51200 00240</t>
  </si>
  <si>
    <t>51100 G0870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</si>
  <si>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</si>
  <si>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Физическая культура</t>
  </si>
  <si>
    <t>Обеспечение условий для развития на территории МО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МО</t>
  </si>
  <si>
    <t>51100 G0860</t>
  </si>
  <si>
    <t>50500 00230</t>
  </si>
  <si>
    <t>Расходы на исполнение 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</si>
  <si>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00200G0850</t>
  </si>
  <si>
    <t>09200 Г0850</t>
  </si>
  <si>
    <t>Расходы на исполнение 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</si>
  <si>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00200G0100</t>
  </si>
  <si>
    <t>0700000060</t>
  </si>
  <si>
    <t>0920000075</t>
  </si>
  <si>
    <t>Осуществление закупок товаров, работ, услуг для обеспечения муниципальных нужд</t>
  </si>
  <si>
    <t>0920000076</t>
  </si>
  <si>
    <t>7950000510</t>
  </si>
  <si>
    <t xml:space="preserve">Ведомственная целевая программа участия в профилактике терроризма и экстремизма на территории муниципального образования 
</t>
  </si>
  <si>
    <t>7950000520</t>
  </si>
  <si>
    <t>Ведомственная целевая программа участия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</si>
  <si>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7950000530</t>
  </si>
  <si>
    <t>2190000090</t>
  </si>
  <si>
    <t>5100000101</t>
  </si>
  <si>
    <t>Другие вопросы в области национальной экономики</t>
  </si>
  <si>
    <t>Содействие развитию малого бизнеса на территории муниципального образования</t>
  </si>
  <si>
    <t>3450000110</t>
  </si>
  <si>
    <t>6000000131</t>
  </si>
  <si>
    <t>6000000133</t>
  </si>
  <si>
    <t>6000000132</t>
  </si>
  <si>
    <t>6000000141</t>
  </si>
  <si>
    <t>6000000142</t>
  </si>
  <si>
    <t>6000000151</t>
  </si>
  <si>
    <t>6000000152</t>
  </si>
  <si>
    <t>6000000161</t>
  </si>
  <si>
    <t>6000000162</t>
  </si>
  <si>
    <t>Разработка и согласование проектной  и разрешительной документации  по благоустройству дворовых территорий</t>
  </si>
  <si>
    <t>6000000163</t>
  </si>
  <si>
    <t>6000000164</t>
  </si>
  <si>
    <t>6000000165</t>
  </si>
  <si>
    <t>7950000490</t>
  </si>
  <si>
    <t xml:space="preserve">Ведомственная целевая программа  участия в мероприятиях по профилактике незаконного потребления наркотических средств и психотропных веществ, новых поенциально опасных психоактивных веществ,наркомании в Санкт-Петербурге </t>
  </si>
  <si>
    <t>4500000200</t>
  </si>
  <si>
    <t xml:space="preserve"> Организация и проведение досуговых мероприятий для жителей муниципального образования</t>
  </si>
  <si>
    <t>4500000560</t>
  </si>
  <si>
    <t>0920000440</t>
  </si>
  <si>
    <t>0020000010</t>
  </si>
  <si>
    <t>0020000021</t>
  </si>
  <si>
    <t>0020000022</t>
  </si>
  <si>
    <t>0020000023</t>
  </si>
  <si>
    <t>0020000031</t>
  </si>
  <si>
    <t>0020000032</t>
  </si>
  <si>
    <t>09200Г0850</t>
  </si>
  <si>
    <r>
      <t xml:space="preserve"> 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</t>
    </r>
  </si>
  <si>
    <t>Приложение 3</t>
  </si>
  <si>
    <t>51100G0870</t>
  </si>
  <si>
    <t>51100G0860</t>
  </si>
  <si>
    <t>5120000240</t>
  </si>
  <si>
    <t>4570000250</t>
  </si>
  <si>
    <t>5050000230</t>
  </si>
  <si>
    <r>
      <t xml:space="preserve"> 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Приложение №  4</t>
    </r>
  </si>
  <si>
    <t xml:space="preserve">     (тыс.руб.)</t>
  </si>
  <si>
    <t xml:space="preserve">000 01 05 00 00 00 0000 000 </t>
  </si>
  <si>
    <t xml:space="preserve">ИТОГО ИСТОЧНИКОВ ВНУТРЕННЕГО ФИНАНСИРОВАНИЯ ДЕФИЦИТА БЮДЖЕТА </t>
  </si>
  <si>
    <t xml:space="preserve">                             Показатели источников финансирования дефицита бюджета внутригородского муниципального образования </t>
  </si>
  <si>
    <t>Постановление  от 05.04.2017 № 01-18/10</t>
  </si>
  <si>
    <t xml:space="preserve">                                                               за 1 квартал 2017 года</t>
  </si>
  <si>
    <t xml:space="preserve">Утверждено на 2017  год         </t>
  </si>
  <si>
    <t xml:space="preserve"> 1 05 01010 01 0000 110</t>
  </si>
  <si>
    <t xml:space="preserve">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</si>
  <si>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</si>
  <si>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 за налоговые периоды, истекшие до 1 января 2016 года)</t>
  </si>
  <si>
    <t xml:space="preserve"> 1 05 04000 02 0000 110</t>
  </si>
  <si>
    <t>2.1.1.1.</t>
  </si>
  <si>
    <t>867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</si>
  <si>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</si>
  <si>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3.2.</t>
  </si>
  <si>
    <t>3.2.1.</t>
  </si>
  <si>
    <t>3.2.1.1.</t>
  </si>
  <si>
    <t>3.2.1.2.</t>
  </si>
  <si>
    <t>3.2.1.3.</t>
  </si>
  <si>
    <t>3.2.1.4.</t>
  </si>
  <si>
    <t>Субвенции  бюджетам бюджетной системы Российской Федерации</t>
  </si>
  <si>
    <t>4.1.1.</t>
  </si>
  <si>
    <t>2 02 30024 00 0000 151</t>
  </si>
  <si>
    <t>4.1.1.1.</t>
  </si>
  <si>
    <t>2 02 30024 03 0000 151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</si>
  <si>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</si>
  <si>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4.1.1.1.1.</t>
  </si>
  <si>
    <t xml:space="preserve"> 2 02 30024 03 0100 151</t>
  </si>
  <si>
    <t>4.1.1.1.2.</t>
  </si>
  <si>
    <t>2 02 30024 03 0200 151</t>
  </si>
  <si>
    <t>4.1.2.</t>
  </si>
  <si>
    <t xml:space="preserve"> 2 02 30027 00 0000 151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</si>
  <si>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</si>
  <si>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4.1.2.1.</t>
  </si>
  <si>
    <t xml:space="preserve"> 2 02 30027 03 0000 151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</si>
  <si>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 приемному родителю</t>
  </si>
  <si>
    <t>4.1.2.1.1.</t>
  </si>
  <si>
    <t xml:space="preserve"> 2 02 30027 03 0100 151</t>
  </si>
  <si>
    <t>4.1.2.1.2.</t>
  </si>
  <si>
    <t xml:space="preserve"> 2 02 30027 03 0200 151</t>
  </si>
  <si>
    <t>2.1.1.2.</t>
  </si>
  <si>
    <t>1 13 02993 03 0200 130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</si>
  <si>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</si>
  <si>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>3.2.1.5.</t>
  </si>
  <si>
    <t>824</t>
  </si>
  <si>
    <t xml:space="preserve">                                                                                                                             Постановление от 05.04.2017 № 01-18/10</t>
  </si>
  <si>
    <t xml:space="preserve">                                            Постановление  от 05.04.2017 № 01-18/10</t>
  </si>
  <si>
    <t xml:space="preserve"> образования Санкт-Петербурга муниципальный округ Юнтолово за 1 квартал 2017 года </t>
  </si>
  <si>
    <t>Распределение бюджетных ассигнований бюджета внутригородского муниципального образования Санкт-Петербурга муниципальный округ Юнтолово по разделам, подразделам, целевым статьям и по группам видов расходов классификации расходов бюджета на 2017 год</t>
  </si>
  <si>
    <t>Содержание Главы Местной Администрации (исполнительно-распорядительного органа) муниципального образования</t>
  </si>
  <si>
    <t>Содержание и обеспечение деятельности Местной Администрации (исполнительно-распорядительного органа) по решению вопросов местного значения</t>
  </si>
  <si>
    <t>Расходы на исполнение  государственного полномочия Санкт-Петербурга по организации и осуществлению деятельности по опеке и попечительству за счет средств местного бюджета</t>
  </si>
  <si>
    <t>Формирование архивных фондов органов местного самоуправления, муниципальных предприятий и учреждений</t>
  </si>
  <si>
    <t>0920000071</t>
  </si>
  <si>
    <t>Озеленение ,содержание территорий зеленых насаждений общего пользования местного значения</t>
  </si>
  <si>
    <t>Проведение санитарных рубок, удаление аварийных, больных деревьев и кустарников в отношении зеленых насаждений общего пользования местного значения</t>
  </si>
  <si>
    <t>Другие вопросы в области образования</t>
  </si>
  <si>
    <t xml:space="preserve">Утверждено на 2017 год </t>
  </si>
  <si>
    <t>Участие в организации и финансировании: проведения оплачиваемых общественных работ; временного трудоустройства несовершеннолетних в возрасте от 14 до 18 лет, безработных граждан, ярмарок вакансий и учебных рабочих мест</t>
  </si>
  <si>
    <t>Организация и проведение досуговых мероприятий для жителей муниципального образования</t>
  </si>
  <si>
    <r>
      <t xml:space="preserve">                                      </t>
    </r>
    <r>
      <rPr>
        <sz val="11"/>
        <rFont val="Arial"/>
        <family val="2"/>
      </rPr>
      <t xml:space="preserve">  Постановление  от 05.04.2017 № 01-18/10</t>
    </r>
  </si>
  <si>
    <t xml:space="preserve">                                      Санкт-Петербурга муниципальный округ Юнтолово за 1 квартал  2017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</si>
</sst>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"/>
  </numFmts>
  <fonts count="55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i/>
      <sz val="11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b/>
      <i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1.5"/>
      <name val="Arial"/>
      <family val="2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wrapText="1"/>
    </xf>
    <xf numFmtId="180" fontId="8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wrapText="1"/>
    </xf>
    <xf numFmtId="180" fontId="4" fillId="0" borderId="15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81" fontId="1" fillId="0" borderId="19" xfId="0" applyNumberFormat="1" applyFont="1" applyBorder="1" applyAlignment="1">
      <alignment/>
    </xf>
    <xf numFmtId="0" fontId="7" fillId="0" borderId="20" xfId="0" applyFont="1" applyBorder="1" applyAlignment="1">
      <alignment wrapText="1"/>
    </xf>
    <xf numFmtId="180" fontId="7" fillId="0" borderId="21" xfId="0" applyNumberFormat="1" applyFont="1" applyBorder="1" applyAlignment="1">
      <alignment horizontal="center"/>
    </xf>
    <xf numFmtId="180" fontId="7" fillId="0" borderId="22" xfId="0" applyNumberFormat="1" applyFont="1" applyBorder="1" applyAlignment="1">
      <alignment horizontal="center"/>
    </xf>
    <xf numFmtId="180" fontId="8" fillId="0" borderId="23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24" xfId="0" applyFont="1" applyBorder="1" applyAlignment="1">
      <alignment horizontal="center" vertical="center" wrapText="1"/>
    </xf>
    <xf numFmtId="180" fontId="4" fillId="0" borderId="18" xfId="0" applyNumberFormat="1" applyFont="1" applyBorder="1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2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6" xfId="0" applyFont="1" applyBorder="1" applyAlignment="1">
      <alignment vertical="top" wrapText="1"/>
    </xf>
    <xf numFmtId="0" fontId="3" fillId="0" borderId="16" xfId="0" applyFont="1" applyBorder="1" applyAlignment="1">
      <alignment vertical="justify" wrapText="1"/>
    </xf>
    <xf numFmtId="0" fontId="4" fillId="0" borderId="26" xfId="0" applyFont="1" applyBorder="1" applyAlignment="1">
      <alignment vertical="justify" wrapText="1"/>
    </xf>
    <xf numFmtId="0" fontId="7" fillId="0" borderId="0" xfId="0" applyFont="1" applyAlignment="1">
      <alignment/>
    </xf>
    <xf numFmtId="0" fontId="2" fillId="0" borderId="16" xfId="0" applyFont="1" applyBorder="1" applyAlignment="1">
      <alignment vertical="top" wrapText="1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 vertical="top"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8" fillId="0" borderId="0" xfId="0" applyFont="1" applyAlignment="1">
      <alignment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2" fillId="0" borderId="16" xfId="0" applyFont="1" applyBorder="1" applyAlignment="1">
      <alignment vertical="justify" wrapText="1"/>
    </xf>
    <xf numFmtId="0" fontId="14" fillId="0" borderId="16" xfId="0" applyFont="1" applyBorder="1" applyAlignment="1">
      <alignment/>
    </xf>
    <xf numFmtId="0" fontId="14" fillId="0" borderId="16" xfId="0" applyFont="1" applyBorder="1" applyAlignment="1">
      <alignment vertical="top" wrapText="1"/>
    </xf>
    <xf numFmtId="0" fontId="17" fillId="0" borderId="16" xfId="0" applyFont="1" applyBorder="1" applyAlignment="1">
      <alignment vertical="justify" wrapText="1"/>
    </xf>
    <xf numFmtId="0" fontId="18" fillId="0" borderId="16" xfId="0" applyFont="1" applyBorder="1" applyAlignment="1">
      <alignment vertical="justify" wrapText="1"/>
    </xf>
    <xf numFmtId="0" fontId="17" fillId="0" borderId="16" xfId="0" applyFont="1" applyBorder="1" applyAlignment="1">
      <alignment vertical="center" wrapText="1"/>
    </xf>
    <xf numFmtId="0" fontId="16" fillId="0" borderId="13" xfId="0" applyFont="1" applyBorder="1" applyAlignment="1">
      <alignment vertical="top" wrapText="1"/>
    </xf>
    <xf numFmtId="0" fontId="16" fillId="0" borderId="16" xfId="0" applyFont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15" fillId="0" borderId="0" xfId="0" applyFont="1" applyAlignment="1">
      <alignment/>
    </xf>
    <xf numFmtId="181" fontId="2" fillId="0" borderId="27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180" fontId="2" fillId="0" borderId="27" xfId="0" applyNumberFormat="1" applyFont="1" applyBorder="1" applyAlignment="1">
      <alignment horizontal="right" vertical="center"/>
    </xf>
    <xf numFmtId="180" fontId="2" fillId="0" borderId="27" xfId="0" applyNumberFormat="1" applyFont="1" applyFill="1" applyBorder="1" applyAlignment="1">
      <alignment horizontal="right" vertical="top"/>
    </xf>
    <xf numFmtId="181" fontId="3" fillId="0" borderId="27" xfId="0" applyNumberFormat="1" applyFont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180" fontId="3" fillId="0" borderId="27" xfId="0" applyNumberFormat="1" applyFont="1" applyFill="1" applyBorder="1" applyAlignment="1">
      <alignment horizontal="right" vertical="center"/>
    </xf>
    <xf numFmtId="49" fontId="2" fillId="0" borderId="27" xfId="0" applyNumberFormat="1" applyFont="1" applyFill="1" applyBorder="1" applyAlignment="1">
      <alignment horizontal="center" vertical="center"/>
    </xf>
    <xf numFmtId="180" fontId="2" fillId="0" borderId="27" xfId="0" applyNumberFormat="1" applyFont="1" applyFill="1" applyBorder="1" applyAlignment="1">
      <alignment horizontal="right" vertical="center"/>
    </xf>
    <xf numFmtId="181" fontId="3" fillId="0" borderId="27" xfId="0" applyNumberFormat="1" applyFont="1" applyFill="1" applyBorder="1" applyAlignment="1">
      <alignment horizontal="center" vertical="center"/>
    </xf>
    <xf numFmtId="181" fontId="2" fillId="0" borderId="27" xfId="0" applyNumberFormat="1" applyFont="1" applyFill="1" applyBorder="1" applyAlignment="1">
      <alignment horizontal="center" vertical="center"/>
    </xf>
    <xf numFmtId="180" fontId="3" fillId="0" borderId="27" xfId="0" applyNumberFormat="1" applyFont="1" applyBorder="1" applyAlignment="1">
      <alignment horizontal="right" vertical="center"/>
    </xf>
    <xf numFmtId="180" fontId="2" fillId="0" borderId="28" xfId="55" applyNumberFormat="1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180" fontId="2" fillId="0" borderId="27" xfId="0" applyNumberFormat="1" applyFont="1" applyBorder="1" applyAlignment="1">
      <alignment vertical="center"/>
    </xf>
    <xf numFmtId="181" fontId="2" fillId="0" borderId="27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180" fontId="2" fillId="0" borderId="27" xfId="0" applyNumberFormat="1" applyFont="1" applyBorder="1" applyAlignment="1">
      <alignment horizontal="right"/>
    </xf>
    <xf numFmtId="0" fontId="2" fillId="0" borderId="28" xfId="0" applyFont="1" applyBorder="1" applyAlignment="1">
      <alignment/>
    </xf>
    <xf numFmtId="180" fontId="2" fillId="0" borderId="27" xfId="0" applyNumberFormat="1" applyFont="1" applyBorder="1" applyAlignment="1">
      <alignment/>
    </xf>
    <xf numFmtId="0" fontId="2" fillId="0" borderId="27" xfId="0" applyFont="1" applyBorder="1" applyAlignment="1">
      <alignment/>
    </xf>
    <xf numFmtId="180" fontId="2" fillId="0" borderId="15" xfId="0" applyNumberFormat="1" applyFont="1" applyBorder="1" applyAlignment="1">
      <alignment horizontal="right"/>
    </xf>
    <xf numFmtId="49" fontId="2" fillId="0" borderId="15" xfId="0" applyNumberFormat="1" applyFont="1" applyBorder="1" applyAlignment="1">
      <alignment horizontal="center"/>
    </xf>
    <xf numFmtId="181" fontId="3" fillId="0" borderId="15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180" fontId="3" fillId="0" borderId="15" xfId="0" applyNumberFormat="1" applyFont="1" applyBorder="1" applyAlignment="1">
      <alignment horizontal="right" vertical="center"/>
    </xf>
    <xf numFmtId="181" fontId="2" fillId="0" borderId="15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vertical="center"/>
    </xf>
    <xf numFmtId="0" fontId="2" fillId="0" borderId="28" xfId="0" applyNumberFormat="1" applyFont="1" applyBorder="1" applyAlignment="1">
      <alignment vertical="center"/>
    </xf>
    <xf numFmtId="180" fontId="3" fillId="0" borderId="27" xfId="0" applyNumberFormat="1" applyFont="1" applyBorder="1" applyAlignment="1">
      <alignment vertical="center"/>
    </xf>
    <xf numFmtId="180" fontId="2" fillId="0" borderId="17" xfId="0" applyNumberFormat="1" applyFont="1" applyBorder="1" applyAlignment="1">
      <alignment horizontal="right" vertical="center"/>
    </xf>
    <xf numFmtId="49" fontId="3" fillId="0" borderId="29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81" fontId="2" fillId="0" borderId="30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180" fontId="3" fillId="0" borderId="31" xfId="0" applyNumberFormat="1" applyFont="1" applyBorder="1" applyAlignment="1">
      <alignment horizontal="right" vertical="center"/>
    </xf>
    <xf numFmtId="0" fontId="3" fillId="0" borderId="16" xfId="0" applyFont="1" applyFill="1" applyBorder="1" applyAlignment="1">
      <alignment vertical="justify" wrapText="1"/>
    </xf>
    <xf numFmtId="0" fontId="4" fillId="0" borderId="0" xfId="0" applyFont="1" applyFill="1" applyAlignment="1">
      <alignment/>
    </xf>
    <xf numFmtId="0" fontId="3" fillId="0" borderId="28" xfId="0" applyFont="1" applyFill="1" applyBorder="1" applyAlignment="1">
      <alignment vertical="center"/>
    </xf>
    <xf numFmtId="180" fontId="3" fillId="0" borderId="21" xfId="0" applyNumberFormat="1" applyFont="1" applyBorder="1" applyAlignment="1">
      <alignment horizontal="right" vertical="top"/>
    </xf>
    <xf numFmtId="180" fontId="3" fillId="0" borderId="21" xfId="0" applyNumberFormat="1" applyFont="1" applyBorder="1" applyAlignment="1">
      <alignment vertical="top"/>
    </xf>
    <xf numFmtId="49" fontId="3" fillId="0" borderId="32" xfId="0" applyNumberFormat="1" applyFont="1" applyBorder="1" applyAlignment="1">
      <alignment horizontal="center" vertical="center"/>
    </xf>
    <xf numFmtId="3" fontId="3" fillId="0" borderId="31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6" fillId="0" borderId="33" xfId="0" applyFont="1" applyBorder="1" applyAlignment="1">
      <alignment vertical="center"/>
    </xf>
    <xf numFmtId="0" fontId="3" fillId="0" borderId="27" xfId="0" applyFont="1" applyBorder="1" applyAlignment="1">
      <alignment vertical="center" wrapText="1"/>
    </xf>
    <xf numFmtId="0" fontId="6" fillId="33" borderId="33" xfId="0" applyFont="1" applyFill="1" applyBorder="1" applyAlignment="1">
      <alignment vertical="center"/>
    </xf>
    <xf numFmtId="0" fontId="3" fillId="33" borderId="27" xfId="0" applyFont="1" applyFill="1" applyBorder="1" applyAlignment="1">
      <alignment vertical="center" wrapText="1"/>
    </xf>
    <xf numFmtId="0" fontId="6" fillId="0" borderId="33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 wrapText="1"/>
    </xf>
    <xf numFmtId="0" fontId="1" fillId="0" borderId="33" xfId="0" applyFont="1" applyBorder="1" applyAlignment="1">
      <alignment vertical="center"/>
    </xf>
    <xf numFmtId="0" fontId="2" fillId="0" borderId="27" xfId="0" applyFont="1" applyBorder="1" applyAlignment="1">
      <alignment vertical="center" wrapText="1"/>
    </xf>
    <xf numFmtId="49" fontId="2" fillId="0" borderId="16" xfId="0" applyNumberFormat="1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/>
    </xf>
    <xf numFmtId="180" fontId="2" fillId="34" borderId="27" xfId="0" applyNumberFormat="1" applyFont="1" applyFill="1" applyBorder="1" applyAlignment="1">
      <alignment horizontal="right" vertical="center"/>
    </xf>
    <xf numFmtId="49" fontId="3" fillId="0" borderId="16" xfId="0" applyNumberFormat="1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 vertical="center"/>
    </xf>
    <xf numFmtId="180" fontId="3" fillId="0" borderId="28" xfId="0" applyNumberFormat="1" applyFont="1" applyFill="1" applyBorder="1" applyAlignment="1">
      <alignment vertical="center"/>
    </xf>
    <xf numFmtId="0" fontId="1" fillId="0" borderId="33" xfId="0" applyFont="1" applyFill="1" applyBorder="1" applyAlignment="1">
      <alignment/>
    </xf>
    <xf numFmtId="49" fontId="2" fillId="0" borderId="16" xfId="0" applyNumberFormat="1" applyFont="1" applyFill="1" applyBorder="1" applyAlignment="1">
      <alignment horizontal="center" vertical="top"/>
    </xf>
    <xf numFmtId="3" fontId="2" fillId="0" borderId="27" xfId="0" applyNumberFormat="1" applyFont="1" applyFill="1" applyBorder="1" applyAlignment="1">
      <alignment horizontal="center" vertical="top"/>
    </xf>
    <xf numFmtId="0" fontId="2" fillId="0" borderId="27" xfId="0" applyFont="1" applyFill="1" applyBorder="1" applyAlignment="1">
      <alignment vertical="top" wrapText="1"/>
    </xf>
    <xf numFmtId="180" fontId="2" fillId="0" borderId="27" xfId="0" applyNumberFormat="1" applyFont="1" applyFill="1" applyBorder="1" applyAlignment="1">
      <alignment vertical="justify"/>
    </xf>
    <xf numFmtId="180" fontId="2" fillId="0" borderId="28" xfId="0" applyNumberFormat="1" applyFont="1" applyFill="1" applyBorder="1" applyAlignment="1">
      <alignment vertical="justify"/>
    </xf>
    <xf numFmtId="180" fontId="3" fillId="0" borderId="27" xfId="0" applyNumberFormat="1" applyFont="1" applyFill="1" applyBorder="1" applyAlignment="1">
      <alignment vertical="center"/>
    </xf>
    <xf numFmtId="49" fontId="3" fillId="33" borderId="16" xfId="0" applyNumberFormat="1" applyFont="1" applyFill="1" applyBorder="1" applyAlignment="1">
      <alignment horizontal="center" vertical="center"/>
    </xf>
    <xf numFmtId="3" fontId="3" fillId="33" borderId="27" xfId="0" applyNumberFormat="1" applyFont="1" applyFill="1" applyBorder="1" applyAlignment="1">
      <alignment horizontal="center" vertical="center"/>
    </xf>
    <xf numFmtId="180" fontId="3" fillId="33" borderId="27" xfId="0" applyNumberFormat="1" applyFont="1" applyFill="1" applyBorder="1" applyAlignment="1">
      <alignment horizontal="right" vertical="center"/>
    </xf>
    <xf numFmtId="0" fontId="3" fillId="33" borderId="28" xfId="0" applyFont="1" applyFill="1" applyBorder="1" applyAlignment="1">
      <alignment vertical="center"/>
    </xf>
    <xf numFmtId="180" fontId="2" fillId="0" borderId="28" xfId="0" applyNumberFormat="1" applyFont="1" applyBorder="1" applyAlignment="1">
      <alignment vertical="center"/>
    </xf>
    <xf numFmtId="180" fontId="3" fillId="33" borderId="27" xfId="0" applyNumberFormat="1" applyFont="1" applyFill="1" applyBorder="1" applyAlignment="1">
      <alignment vertical="center"/>
    </xf>
    <xf numFmtId="180" fontId="2" fillId="0" borderId="27" xfId="0" applyNumberFormat="1" applyFont="1" applyFill="1" applyBorder="1" applyAlignment="1">
      <alignment vertical="center"/>
    </xf>
    <xf numFmtId="49" fontId="3" fillId="0" borderId="16" xfId="0" applyNumberFormat="1" applyFont="1" applyBorder="1" applyAlignment="1">
      <alignment horizontal="center" vertical="center"/>
    </xf>
    <xf numFmtId="3" fontId="3" fillId="0" borderId="27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/>
    </xf>
    <xf numFmtId="49" fontId="3" fillId="0" borderId="16" xfId="0" applyNumberFormat="1" applyFont="1" applyFill="1" applyBorder="1" applyAlignment="1">
      <alignment horizontal="center"/>
    </xf>
    <xf numFmtId="3" fontId="3" fillId="0" borderId="27" xfId="0" applyNumberFormat="1" applyFont="1" applyBorder="1" applyAlignment="1">
      <alignment horizontal="center"/>
    </xf>
    <xf numFmtId="0" fontId="3" fillId="0" borderId="27" xfId="0" applyFont="1" applyBorder="1" applyAlignment="1">
      <alignment wrapText="1"/>
    </xf>
    <xf numFmtId="180" fontId="3" fillId="0" borderId="27" xfId="0" applyNumberFormat="1" applyFont="1" applyBorder="1" applyAlignment="1">
      <alignment horizontal="right"/>
    </xf>
    <xf numFmtId="0" fontId="3" fillId="0" borderId="28" xfId="0" applyFont="1" applyBorder="1" applyAlignment="1">
      <alignment/>
    </xf>
    <xf numFmtId="0" fontId="1" fillId="33" borderId="33" xfId="0" applyFont="1" applyFill="1" applyBorder="1" applyAlignment="1">
      <alignment/>
    </xf>
    <xf numFmtId="49" fontId="2" fillId="33" borderId="16" xfId="0" applyNumberFormat="1" applyFont="1" applyFill="1" applyBorder="1" applyAlignment="1">
      <alignment horizontal="center"/>
    </xf>
    <xf numFmtId="3" fontId="2" fillId="33" borderId="27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wrapText="1"/>
    </xf>
    <xf numFmtId="180" fontId="2" fillId="33" borderId="27" xfId="0" applyNumberFormat="1" applyFont="1" applyFill="1" applyBorder="1" applyAlignment="1">
      <alignment horizontal="right"/>
    </xf>
    <xf numFmtId="0" fontId="1" fillId="0" borderId="33" xfId="0" applyFont="1" applyBorder="1" applyAlignment="1">
      <alignment/>
    </xf>
    <xf numFmtId="49" fontId="2" fillId="0" borderId="16" xfId="0" applyNumberFormat="1" applyFont="1" applyFill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0" fontId="2" fillId="0" borderId="27" xfId="0" applyFont="1" applyBorder="1" applyAlignment="1">
      <alignment wrapText="1"/>
    </xf>
    <xf numFmtId="180" fontId="2" fillId="0" borderId="28" xfId="0" applyNumberFormat="1" applyFont="1" applyBorder="1" applyAlignment="1">
      <alignment/>
    </xf>
    <xf numFmtId="49" fontId="3" fillId="0" borderId="16" xfId="0" applyNumberFormat="1" applyFont="1" applyBorder="1" applyAlignment="1">
      <alignment horizontal="center"/>
    </xf>
    <xf numFmtId="180" fontId="3" fillId="0" borderId="28" xfId="0" applyNumberFormat="1" applyFont="1" applyBorder="1" applyAlignment="1">
      <alignment/>
    </xf>
    <xf numFmtId="180" fontId="2" fillId="33" borderId="27" xfId="0" applyNumberFormat="1" applyFont="1" applyFill="1" applyBorder="1" applyAlignment="1">
      <alignment/>
    </xf>
    <xf numFmtId="180" fontId="2" fillId="33" borderId="28" xfId="0" applyNumberFormat="1" applyFont="1" applyFill="1" applyBorder="1" applyAlignment="1">
      <alignment/>
    </xf>
    <xf numFmtId="49" fontId="3" fillId="33" borderId="16" xfId="0" applyNumberFormat="1" applyFont="1" applyFill="1" applyBorder="1" applyAlignment="1">
      <alignment horizontal="center"/>
    </xf>
    <xf numFmtId="3" fontId="3" fillId="33" borderId="27" xfId="0" applyNumberFormat="1" applyFont="1" applyFill="1" applyBorder="1" applyAlignment="1">
      <alignment horizontal="center"/>
    </xf>
    <xf numFmtId="0" fontId="3" fillId="33" borderId="27" xfId="0" applyFont="1" applyFill="1" applyBorder="1" applyAlignment="1">
      <alignment wrapText="1"/>
    </xf>
    <xf numFmtId="180" fontId="3" fillId="33" borderId="27" xfId="0" applyNumberFormat="1" applyFont="1" applyFill="1" applyBorder="1" applyAlignment="1">
      <alignment horizontal="right"/>
    </xf>
    <xf numFmtId="0" fontId="3" fillId="33" borderId="28" xfId="0" applyFont="1" applyFill="1" applyBorder="1" applyAlignment="1">
      <alignment/>
    </xf>
    <xf numFmtId="0" fontId="6" fillId="33" borderId="33" xfId="0" applyFont="1" applyFill="1" applyBorder="1" applyAlignment="1">
      <alignment/>
    </xf>
    <xf numFmtId="180" fontId="3" fillId="33" borderId="27" xfId="0" applyNumberFormat="1" applyFont="1" applyFill="1" applyBorder="1" applyAlignment="1">
      <alignment/>
    </xf>
    <xf numFmtId="180" fontId="3" fillId="33" borderId="28" xfId="0" applyNumberFormat="1" applyFont="1" applyFill="1" applyBorder="1" applyAlignment="1">
      <alignment/>
    </xf>
    <xf numFmtId="0" fontId="6" fillId="0" borderId="33" xfId="0" applyFont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/>
    </xf>
    <xf numFmtId="0" fontId="2" fillId="0" borderId="27" xfId="0" applyFont="1" applyBorder="1" applyAlignment="1">
      <alignment horizontal="left" wrapText="1"/>
    </xf>
    <xf numFmtId="0" fontId="1" fillId="0" borderId="34" xfId="0" applyFont="1" applyBorder="1" applyAlignment="1">
      <alignment/>
    </xf>
    <xf numFmtId="0" fontId="3" fillId="0" borderId="21" xfId="0" applyFont="1" applyBorder="1" applyAlignment="1">
      <alignment horizontal="center" wrapText="1"/>
    </xf>
    <xf numFmtId="0" fontId="7" fillId="0" borderId="0" xfId="0" applyFont="1" applyFill="1" applyAlignment="1">
      <alignment/>
    </xf>
    <xf numFmtId="0" fontId="3" fillId="0" borderId="13" xfId="0" applyFont="1" applyFill="1" applyBorder="1" applyAlignment="1">
      <alignment vertical="top" wrapText="1"/>
    </xf>
    <xf numFmtId="181" fontId="3" fillId="0" borderId="15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180" fontId="3" fillId="0" borderId="15" xfId="0" applyNumberFormat="1" applyFont="1" applyFill="1" applyBorder="1" applyAlignment="1">
      <alignment horizontal="right" vertical="center"/>
    </xf>
    <xf numFmtId="0" fontId="2" fillId="0" borderId="28" xfId="0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justify" wrapText="1"/>
    </xf>
    <xf numFmtId="181" fontId="3" fillId="0" borderId="13" xfId="0" applyNumberFormat="1" applyFont="1" applyFill="1" applyBorder="1" applyAlignment="1">
      <alignment horizontal="left" vertical="top"/>
    </xf>
    <xf numFmtId="0" fontId="3" fillId="0" borderId="28" xfId="0" applyNumberFormat="1" applyFont="1" applyFill="1" applyBorder="1" applyAlignment="1">
      <alignment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3" fillId="0" borderId="21" xfId="0" applyFont="1" applyBorder="1" applyAlignment="1">
      <alignment vertical="top"/>
    </xf>
    <xf numFmtId="49" fontId="3" fillId="0" borderId="21" xfId="0" applyNumberFormat="1" applyFont="1" applyBorder="1" applyAlignment="1">
      <alignment vertical="top"/>
    </xf>
    <xf numFmtId="49" fontId="3" fillId="0" borderId="20" xfId="0" applyNumberFormat="1" applyFont="1" applyBorder="1" applyAlignment="1">
      <alignment vertical="top"/>
    </xf>
    <xf numFmtId="0" fontId="3" fillId="0" borderId="35" xfId="0" applyNumberFormat="1" applyFont="1" applyBorder="1" applyAlignment="1">
      <alignment vertical="top"/>
    </xf>
    <xf numFmtId="0" fontId="3" fillId="0" borderId="32" xfId="0" applyFont="1" applyBorder="1" applyAlignment="1">
      <alignment horizontal="center"/>
    </xf>
    <xf numFmtId="0" fontId="3" fillId="0" borderId="31" xfId="0" applyFont="1" applyBorder="1" applyAlignment="1">
      <alignment horizontal="center" wrapText="1"/>
    </xf>
    <xf numFmtId="181" fontId="3" fillId="0" borderId="31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180" fontId="3" fillId="0" borderId="31" xfId="0" applyNumberFormat="1" applyFont="1" applyFill="1" applyBorder="1" applyAlignment="1">
      <alignment horizontal="right" vertical="top"/>
    </xf>
    <xf numFmtId="0" fontId="3" fillId="0" borderId="23" xfId="0" applyNumberFormat="1" applyFont="1" applyBorder="1" applyAlignment="1">
      <alignment vertical="top"/>
    </xf>
    <xf numFmtId="0" fontId="3" fillId="0" borderId="16" xfId="0" applyFont="1" applyBorder="1" applyAlignment="1">
      <alignment/>
    </xf>
    <xf numFmtId="0" fontId="3" fillId="0" borderId="27" xfId="0" applyFont="1" applyBorder="1" applyAlignment="1">
      <alignment horizontal="center" vertical="justify" wrapText="1"/>
    </xf>
    <xf numFmtId="181" fontId="3" fillId="0" borderId="27" xfId="0" applyNumberFormat="1" applyFont="1" applyBorder="1" applyAlignment="1">
      <alignment horizontal="center" vertical="justify"/>
    </xf>
    <xf numFmtId="49" fontId="3" fillId="0" borderId="27" xfId="0" applyNumberFormat="1" applyFont="1" applyBorder="1" applyAlignment="1">
      <alignment horizontal="center" vertical="justify"/>
    </xf>
    <xf numFmtId="180" fontId="3" fillId="0" borderId="27" xfId="0" applyNumberFormat="1" applyFont="1" applyBorder="1" applyAlignment="1">
      <alignment horizontal="right" vertical="top"/>
    </xf>
    <xf numFmtId="0" fontId="3" fillId="0" borderId="28" xfId="0" applyNumberFormat="1" applyFont="1" applyBorder="1" applyAlignment="1">
      <alignment vertical="top"/>
    </xf>
    <xf numFmtId="0" fontId="3" fillId="0" borderId="27" xfId="0" applyFont="1" applyBorder="1" applyAlignment="1">
      <alignment horizontal="center" vertical="top" wrapText="1"/>
    </xf>
    <xf numFmtId="181" fontId="3" fillId="0" borderId="27" xfId="0" applyNumberFormat="1" applyFont="1" applyBorder="1" applyAlignment="1">
      <alignment horizontal="center" vertical="top"/>
    </xf>
    <xf numFmtId="49" fontId="3" fillId="0" borderId="27" xfId="0" applyNumberFormat="1" applyFont="1" applyBorder="1" applyAlignment="1">
      <alignment horizontal="center" vertical="top"/>
    </xf>
    <xf numFmtId="0" fontId="2" fillId="0" borderId="27" xfId="0" applyFont="1" applyBorder="1" applyAlignment="1">
      <alignment horizontal="center" vertical="justify" wrapText="1"/>
    </xf>
    <xf numFmtId="181" fontId="2" fillId="0" borderId="27" xfId="0" applyNumberFormat="1" applyFont="1" applyBorder="1" applyAlignment="1">
      <alignment horizontal="center" vertical="justify"/>
    </xf>
    <xf numFmtId="49" fontId="2" fillId="0" borderId="27" xfId="0" applyNumberFormat="1" applyFont="1" applyBorder="1" applyAlignment="1">
      <alignment horizontal="center" vertical="justify"/>
    </xf>
    <xf numFmtId="180" fontId="2" fillId="0" borderId="27" xfId="0" applyNumberFormat="1" applyFont="1" applyBorder="1" applyAlignment="1">
      <alignment horizontal="right" vertical="top"/>
    </xf>
    <xf numFmtId="0" fontId="2" fillId="0" borderId="28" xfId="0" applyNumberFormat="1" applyFont="1" applyBorder="1" applyAlignment="1">
      <alignment vertical="top"/>
    </xf>
    <xf numFmtId="49" fontId="2" fillId="0" borderId="27" xfId="0" applyNumberFormat="1" applyFont="1" applyBorder="1" applyAlignment="1">
      <alignment horizontal="center" vertical="top"/>
    </xf>
    <xf numFmtId="0" fontId="16" fillId="0" borderId="16" xfId="0" applyFont="1" applyBorder="1" applyAlignment="1">
      <alignment vertical="justify" wrapText="1"/>
    </xf>
    <xf numFmtId="180" fontId="2" fillId="0" borderId="27" xfId="0" applyNumberFormat="1" applyFont="1" applyBorder="1" applyAlignment="1">
      <alignment vertical="top"/>
    </xf>
    <xf numFmtId="180" fontId="2" fillId="0" borderId="27" xfId="0" applyNumberFormat="1" applyFont="1" applyBorder="1" applyAlignment="1">
      <alignment horizontal="right" vertical="justify"/>
    </xf>
    <xf numFmtId="180" fontId="3" fillId="0" borderId="28" xfId="0" applyNumberFormat="1" applyFont="1" applyBorder="1" applyAlignment="1">
      <alignment vertical="top"/>
    </xf>
    <xf numFmtId="0" fontId="3" fillId="0" borderId="13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 wrapText="1"/>
    </xf>
    <xf numFmtId="181" fontId="2" fillId="0" borderId="15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180" fontId="3" fillId="0" borderId="15" xfId="0" applyNumberFormat="1" applyFont="1" applyBorder="1" applyAlignment="1">
      <alignment horizontal="right" vertical="top"/>
    </xf>
    <xf numFmtId="0" fontId="3" fillId="0" borderId="16" xfId="0" applyFont="1" applyBorder="1" applyAlignment="1">
      <alignment horizontal="left" vertical="top"/>
    </xf>
    <xf numFmtId="181" fontId="3" fillId="0" borderId="15" xfId="0" applyNumberFormat="1" applyFont="1" applyBorder="1" applyAlignment="1">
      <alignment horizontal="center" vertical="top"/>
    </xf>
    <xf numFmtId="181" fontId="2" fillId="0" borderId="27" xfId="0" applyNumberFormat="1" applyFont="1" applyBorder="1" applyAlignment="1">
      <alignment horizontal="center" vertical="top"/>
    </xf>
    <xf numFmtId="0" fontId="2" fillId="0" borderId="27" xfId="0" applyNumberFormat="1" applyFont="1" applyBorder="1" applyAlignment="1">
      <alignment horizontal="center" vertical="top"/>
    </xf>
    <xf numFmtId="0" fontId="2" fillId="0" borderId="27" xfId="0" applyFont="1" applyBorder="1" applyAlignment="1">
      <alignment vertical="top"/>
    </xf>
    <xf numFmtId="180" fontId="2" fillId="0" borderId="15" xfId="0" applyNumberFormat="1" applyFont="1" applyBorder="1" applyAlignment="1">
      <alignment horizontal="right" vertical="justify"/>
    </xf>
    <xf numFmtId="0" fontId="2" fillId="0" borderId="15" xfId="0" applyFont="1" applyBorder="1" applyAlignment="1">
      <alignment vertical="top"/>
    </xf>
    <xf numFmtId="49" fontId="2" fillId="0" borderId="15" xfId="0" applyNumberFormat="1" applyFont="1" applyBorder="1" applyAlignment="1">
      <alignment horizontal="center" vertical="justify"/>
    </xf>
    <xf numFmtId="0" fontId="3" fillId="0" borderId="13" xfId="0" applyFont="1" applyBorder="1" applyAlignment="1">
      <alignment vertical="top" wrapText="1"/>
    </xf>
    <xf numFmtId="0" fontId="3" fillId="0" borderId="15" xfId="0" applyNumberFormat="1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 wrapText="1"/>
    </xf>
    <xf numFmtId="181" fontId="3" fillId="0" borderId="13" xfId="0" applyNumberFormat="1" applyFont="1" applyBorder="1" applyAlignment="1">
      <alignment horizontal="left" vertical="top"/>
    </xf>
    <xf numFmtId="0" fontId="3" fillId="0" borderId="15" xfId="0" applyNumberFormat="1" applyFont="1" applyBorder="1" applyAlignment="1">
      <alignment horizontal="center" vertical="top" wrapText="1"/>
    </xf>
    <xf numFmtId="0" fontId="2" fillId="0" borderId="27" xfId="0" applyNumberFormat="1" applyFont="1" applyBorder="1" applyAlignment="1">
      <alignment horizontal="center" vertical="justify" wrapText="1"/>
    </xf>
    <xf numFmtId="181" fontId="2" fillId="0" borderId="15" xfId="0" applyNumberFormat="1" applyFont="1" applyBorder="1" applyAlignment="1">
      <alignment horizontal="center" vertical="justify"/>
    </xf>
    <xf numFmtId="0" fontId="3" fillId="0" borderId="27" xfId="0" applyNumberFormat="1" applyFont="1" applyBorder="1" applyAlignment="1">
      <alignment horizontal="center" vertical="top" wrapText="1"/>
    </xf>
    <xf numFmtId="0" fontId="2" fillId="0" borderId="27" xfId="0" applyNumberFormat="1" applyFont="1" applyBorder="1" applyAlignment="1">
      <alignment horizontal="center" vertical="top" wrapText="1"/>
    </xf>
    <xf numFmtId="180" fontId="2" fillId="0" borderId="17" xfId="0" applyNumberFormat="1" applyFont="1" applyBorder="1" applyAlignment="1">
      <alignment horizontal="right" vertical="justify"/>
    </xf>
    <xf numFmtId="49" fontId="3" fillId="0" borderId="14" xfId="0" applyNumberFormat="1" applyFont="1" applyBorder="1" applyAlignment="1">
      <alignment horizontal="center" vertical="top"/>
    </xf>
    <xf numFmtId="0" fontId="3" fillId="0" borderId="36" xfId="0" applyFont="1" applyBorder="1" applyAlignment="1">
      <alignment vertical="justify" wrapText="1"/>
    </xf>
    <xf numFmtId="0" fontId="3" fillId="0" borderId="27" xfId="0" applyNumberFormat="1" applyFont="1" applyBorder="1" applyAlignment="1">
      <alignment horizontal="center" vertical="justify" wrapText="1"/>
    </xf>
    <xf numFmtId="49" fontId="3" fillId="0" borderId="29" xfId="0" applyNumberFormat="1" applyFont="1" applyBorder="1" applyAlignment="1">
      <alignment horizontal="center" vertical="justify"/>
    </xf>
    <xf numFmtId="0" fontId="2" fillId="0" borderId="27" xfId="0" applyFont="1" applyBorder="1" applyAlignment="1">
      <alignment horizontal="center" vertical="justify"/>
    </xf>
    <xf numFmtId="0" fontId="2" fillId="0" borderId="30" xfId="0" applyNumberFormat="1" applyFont="1" applyBorder="1" applyAlignment="1">
      <alignment horizontal="center" vertical="justify" wrapText="1"/>
    </xf>
    <xf numFmtId="181" fontId="2" fillId="0" borderId="30" xfId="0" applyNumberFormat="1" applyFont="1" applyBorder="1" applyAlignment="1">
      <alignment horizontal="center" vertical="justify"/>
    </xf>
    <xf numFmtId="49" fontId="2" fillId="0" borderId="30" xfId="0" applyNumberFormat="1" applyFont="1" applyBorder="1" applyAlignment="1">
      <alignment horizontal="center" vertical="justify"/>
    </xf>
    <xf numFmtId="180" fontId="3" fillId="0" borderId="27" xfId="0" applyNumberFormat="1" applyFont="1" applyBorder="1" applyAlignment="1">
      <alignment vertical="top"/>
    </xf>
    <xf numFmtId="180" fontId="3" fillId="0" borderId="27" xfId="0" applyNumberFormat="1" applyFont="1" applyFill="1" applyBorder="1" applyAlignment="1">
      <alignment horizontal="right" vertical="top"/>
    </xf>
    <xf numFmtId="49" fontId="3" fillId="0" borderId="27" xfId="0" applyNumberFormat="1" applyFont="1" applyFill="1" applyBorder="1" applyAlignment="1">
      <alignment horizontal="center" vertical="justify"/>
    </xf>
    <xf numFmtId="49" fontId="2" fillId="0" borderId="27" xfId="0" applyNumberFormat="1" applyFont="1" applyFill="1" applyBorder="1" applyAlignment="1">
      <alignment horizontal="center" vertical="justify"/>
    </xf>
    <xf numFmtId="0" fontId="3" fillId="0" borderId="27" xfId="0" applyFont="1" applyFill="1" applyBorder="1" applyAlignment="1">
      <alignment horizontal="center" vertical="justify" wrapText="1"/>
    </xf>
    <xf numFmtId="181" fontId="3" fillId="0" borderId="27" xfId="0" applyNumberFormat="1" applyFont="1" applyFill="1" applyBorder="1" applyAlignment="1">
      <alignment horizontal="center" vertical="justify"/>
    </xf>
    <xf numFmtId="0" fontId="2" fillId="0" borderId="27" xfId="0" applyFont="1" applyFill="1" applyBorder="1" applyAlignment="1">
      <alignment horizontal="center" vertical="justify" wrapText="1"/>
    </xf>
    <xf numFmtId="181" fontId="2" fillId="0" borderId="27" xfId="0" applyNumberFormat="1" applyFont="1" applyFill="1" applyBorder="1" applyAlignment="1">
      <alignment horizontal="center" vertical="justify"/>
    </xf>
    <xf numFmtId="49" fontId="2" fillId="0" borderId="17" xfId="0" applyNumberFormat="1" applyFont="1" applyBorder="1" applyAlignment="1">
      <alignment horizontal="center" vertical="top"/>
    </xf>
    <xf numFmtId="0" fontId="3" fillId="0" borderId="21" xfId="0" applyFont="1" applyBorder="1" applyAlignment="1">
      <alignment vertical="top" wrapText="1"/>
    </xf>
    <xf numFmtId="0" fontId="2" fillId="0" borderId="37" xfId="0" applyNumberFormat="1" applyFont="1" applyBorder="1" applyAlignment="1">
      <alignment vertical="top"/>
    </xf>
    <xf numFmtId="180" fontId="2" fillId="0" borderId="28" xfId="0" applyNumberFormat="1" applyFont="1" applyBorder="1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1" xfId="0" applyFont="1" applyBorder="1" applyAlignment="1">
      <alignment wrapText="1"/>
    </xf>
    <xf numFmtId="180" fontId="3" fillId="0" borderId="31" xfId="0" applyNumberFormat="1" applyFont="1" applyBorder="1" applyAlignment="1">
      <alignment horizontal="center"/>
    </xf>
    <xf numFmtId="180" fontId="3" fillId="0" borderId="23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180" fontId="2" fillId="0" borderId="28" xfId="0" applyNumberFormat="1" applyFont="1" applyBorder="1" applyAlignment="1">
      <alignment horizontal="center"/>
    </xf>
    <xf numFmtId="180" fontId="2" fillId="0" borderId="27" xfId="0" applyNumberFormat="1" applyFont="1" applyBorder="1" applyAlignment="1">
      <alignment horizontal="center"/>
    </xf>
    <xf numFmtId="181" fontId="2" fillId="0" borderId="19" xfId="0" applyNumberFormat="1" applyFont="1" applyBorder="1" applyAlignment="1">
      <alignment/>
    </xf>
    <xf numFmtId="0" fontId="3" fillId="0" borderId="21" xfId="0" applyFont="1" applyBorder="1" applyAlignment="1">
      <alignment wrapText="1"/>
    </xf>
    <xf numFmtId="180" fontId="3" fillId="0" borderId="21" xfId="0" applyNumberFormat="1" applyFont="1" applyBorder="1" applyAlignment="1">
      <alignment horizontal="center"/>
    </xf>
    <xf numFmtId="180" fontId="3" fillId="0" borderId="35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wrapText="1"/>
    </xf>
    <xf numFmtId="180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180" fontId="4" fillId="0" borderId="0" xfId="0" applyNumberFormat="1" applyFont="1" applyBorder="1" applyAlignment="1">
      <alignment horizontal="center"/>
    </xf>
    <xf numFmtId="181" fontId="1" fillId="0" borderId="0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180" fontId="7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23" xfId="0" applyFont="1" applyBorder="1" applyAlignment="1">
      <alignment vertical="center"/>
    </xf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80" fontId="3" fillId="0" borderId="21" xfId="0" applyNumberFormat="1" applyFont="1" applyBorder="1" applyAlignment="1">
      <alignment horizontal="right"/>
    </xf>
    <xf numFmtId="180" fontId="3" fillId="0" borderId="35" xfId="0" applyNumberFormat="1" applyFont="1" applyBorder="1" applyAlignment="1">
      <alignment/>
    </xf>
    <xf numFmtId="0" fontId="1" fillId="0" borderId="33" xfId="0" applyFont="1" applyFill="1" applyBorder="1" applyAlignment="1">
      <alignment vertical="center"/>
    </xf>
    <xf numFmtId="0" fontId="6" fillId="0" borderId="38" xfId="0" applyFont="1" applyBorder="1" applyAlignment="1">
      <alignment horizontal="center" vertical="center"/>
    </xf>
    <xf numFmtId="49" fontId="20" fillId="0" borderId="27" xfId="0" applyNumberFormat="1" applyFont="1" applyBorder="1" applyAlignment="1">
      <alignment horizontal="center" vertical="justify"/>
    </xf>
    <xf numFmtId="49" fontId="3" fillId="0" borderId="15" xfId="0" applyNumberFormat="1" applyFont="1" applyBorder="1" applyAlignment="1">
      <alignment horizontal="center" vertical="justify"/>
    </xf>
    <xf numFmtId="180" fontId="3" fillId="0" borderId="15" xfId="0" applyNumberFormat="1" applyFont="1" applyBorder="1" applyAlignment="1">
      <alignment horizontal="right" vertical="justify"/>
    </xf>
    <xf numFmtId="180" fontId="3" fillId="0" borderId="27" xfId="0" applyNumberFormat="1" applyFont="1" applyBorder="1" applyAlignment="1">
      <alignment horizontal="right" vertical="justify"/>
    </xf>
    <xf numFmtId="0" fontId="3" fillId="0" borderId="27" xfId="0" applyFont="1" applyBorder="1" applyAlignment="1">
      <alignment vertical="top"/>
    </xf>
    <xf numFmtId="181" fontId="16" fillId="0" borderId="13" xfId="0" applyNumberFormat="1" applyFont="1" applyBorder="1" applyAlignment="1">
      <alignment horizontal="left" vertical="top"/>
    </xf>
    <xf numFmtId="180" fontId="2" fillId="0" borderId="15" xfId="0" applyNumberFormat="1" applyFont="1" applyBorder="1" applyAlignment="1">
      <alignment horizontal="right" vertical="top"/>
    </xf>
    <xf numFmtId="0" fontId="16" fillId="0" borderId="39" xfId="0" applyFont="1" applyBorder="1" applyAlignment="1">
      <alignment wrapText="1"/>
    </xf>
    <xf numFmtId="0" fontId="3" fillId="0" borderId="27" xfId="0" applyFont="1" applyBorder="1" applyAlignment="1">
      <alignment horizontal="center" vertical="justify"/>
    </xf>
    <xf numFmtId="49" fontId="3" fillId="0" borderId="17" xfId="0" applyNumberFormat="1" applyFont="1" applyBorder="1" applyAlignment="1">
      <alignment horizontal="center" vertical="top"/>
    </xf>
    <xf numFmtId="0" fontId="18" fillId="0" borderId="16" xfId="0" applyFont="1" applyBorder="1" applyAlignment="1">
      <alignment vertical="center" wrapText="1"/>
    </xf>
    <xf numFmtId="49" fontId="20" fillId="0" borderId="27" xfId="0" applyNumberFormat="1" applyFont="1" applyBorder="1" applyAlignment="1">
      <alignment horizontal="center" vertical="center"/>
    </xf>
    <xf numFmtId="0" fontId="16" fillId="0" borderId="16" xfId="0" applyFont="1" applyFill="1" applyBorder="1" applyAlignment="1">
      <alignment vertical="top" wrapText="1"/>
    </xf>
    <xf numFmtId="181" fontId="3" fillId="0" borderId="27" xfId="0" applyNumberFormat="1" applyFont="1" applyFill="1" applyBorder="1" applyAlignment="1">
      <alignment horizontal="center"/>
    </xf>
    <xf numFmtId="49" fontId="3" fillId="0" borderId="27" xfId="0" applyNumberFormat="1" applyFont="1" applyFill="1" applyBorder="1" applyAlignment="1">
      <alignment horizontal="center"/>
    </xf>
    <xf numFmtId="180" fontId="3" fillId="0" borderId="27" xfId="0" applyNumberFormat="1" applyFont="1" applyFill="1" applyBorder="1" applyAlignment="1">
      <alignment horizontal="right"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181" fontId="3" fillId="0" borderId="27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180" fontId="3" fillId="0" borderId="15" xfId="0" applyNumberFormat="1" applyFont="1" applyBorder="1" applyAlignment="1">
      <alignment horizontal="right"/>
    </xf>
    <xf numFmtId="180" fontId="3" fillId="0" borderId="27" xfId="0" applyNumberFormat="1" applyFont="1" applyBorder="1" applyAlignment="1">
      <alignment/>
    </xf>
    <xf numFmtId="181" fontId="16" fillId="0" borderId="13" xfId="0" applyNumberFormat="1" applyFont="1" applyFill="1" applyBorder="1" applyAlignment="1">
      <alignment horizontal="left" vertical="top"/>
    </xf>
    <xf numFmtId="0" fontId="3" fillId="0" borderId="27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38" xfId="0" applyFont="1" applyBorder="1" applyAlignment="1">
      <alignment horizontal="center" vertical="center" wrapText="1"/>
    </xf>
    <xf numFmtId="0" fontId="0" fillId="0" borderId="34" xfId="0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2" xfId="0" applyFont="1" applyBorder="1" applyAlignment="1">
      <alignment vertical="center"/>
    </xf>
    <xf numFmtId="0" fontId="3" fillId="0" borderId="34" xfId="0" applyFont="1" applyBorder="1" applyAlignment="1">
      <alignment horizontal="center" vertical="center" wrapText="1"/>
    </xf>
    <xf numFmtId="0" fontId="1" fillId="0" borderId="34" xfId="0" applyFont="1" applyBorder="1" applyAlignment="1">
      <alignment vertical="center"/>
    </xf>
    <xf numFmtId="0" fontId="6" fillId="0" borderId="0" xfId="0" applyFont="1" applyAlignment="1">
      <alignment horizontal="center" wrapText="1"/>
    </xf>
    <xf numFmtId="0" fontId="3" fillId="0" borderId="42" xfId="0" applyFont="1" applyBorder="1" applyAlignment="1">
      <alignment vertical="center" wrapText="1"/>
    </xf>
    <xf numFmtId="0" fontId="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zoomScale="75" zoomScaleNormal="75" zoomScalePageLayoutView="0" workbookViewId="0" topLeftCell="A7">
      <selection activeCell="H49" sqref="H49"/>
    </sheetView>
  </sheetViews>
  <sheetFormatPr defaultColWidth="9.140625" defaultRowHeight="12.75"/>
  <cols>
    <col min="1" max="1" width="3.421875" style="0" customWidth="1"/>
    <col min="2" max="2" width="11.00390625" style="0" customWidth="1"/>
    <col min="3" max="3" width="8.00390625" style="0" customWidth="1"/>
    <col min="4" max="4" width="25.00390625" style="0" customWidth="1"/>
    <col min="5" max="5" width="101.421875" style="0" customWidth="1"/>
    <col min="6" max="6" width="15.57421875" style="0" customWidth="1"/>
    <col min="7" max="7" width="14.7109375" style="0" customWidth="1"/>
    <col min="8" max="8" width="13.421875" style="0" customWidth="1"/>
  </cols>
  <sheetData>
    <row r="1" spans="3:8" ht="23.25" customHeight="1">
      <c r="C1" s="1" t="s">
        <v>0</v>
      </c>
      <c r="D1" s="2" t="s">
        <v>129</v>
      </c>
      <c r="E1" s="331" t="s">
        <v>128</v>
      </c>
      <c r="F1" s="331"/>
      <c r="G1" s="31"/>
      <c r="H1" s="2"/>
    </row>
    <row r="2" spans="4:8" ht="0.75" customHeight="1" hidden="1">
      <c r="D2" s="3"/>
      <c r="E2" s="2"/>
      <c r="F2" s="2"/>
      <c r="G2" s="2"/>
      <c r="H2" s="2"/>
    </row>
    <row r="3" spans="4:8" ht="18.75" customHeight="1">
      <c r="D3" s="3"/>
      <c r="E3" s="31"/>
      <c r="F3" s="330" t="s">
        <v>248</v>
      </c>
      <c r="G3" s="330"/>
      <c r="H3" s="330"/>
    </row>
    <row r="4" ht="8.25" customHeight="1">
      <c r="D4" s="4"/>
    </row>
    <row r="5" ht="16.5">
      <c r="D5" s="5" t="s">
        <v>57</v>
      </c>
    </row>
    <row r="6" ht="16.5">
      <c r="D6" s="5" t="s">
        <v>249</v>
      </c>
    </row>
    <row r="7" spans="6:8" ht="11.25" customHeight="1">
      <c r="F7" s="4"/>
      <c r="H7" s="4" t="s">
        <v>1</v>
      </c>
    </row>
    <row r="8" spans="2:15" ht="31.5">
      <c r="B8" s="43" t="s">
        <v>140</v>
      </c>
      <c r="C8" s="328" t="s">
        <v>2</v>
      </c>
      <c r="D8" s="329"/>
      <c r="E8" s="24" t="s">
        <v>3</v>
      </c>
      <c r="F8" s="24" t="s">
        <v>250</v>
      </c>
      <c r="G8" s="24" t="s">
        <v>55</v>
      </c>
      <c r="H8" s="29" t="s">
        <v>56</v>
      </c>
      <c r="I8" s="39"/>
      <c r="J8" s="39"/>
      <c r="K8" s="39"/>
      <c r="L8" s="39"/>
      <c r="M8" s="39"/>
      <c r="N8" s="39"/>
      <c r="O8" s="39"/>
    </row>
    <row r="9" spans="1:15" ht="15" customHeight="1">
      <c r="A9" s="39"/>
      <c r="B9" s="301" t="s">
        <v>141</v>
      </c>
      <c r="C9" s="109" t="s">
        <v>4</v>
      </c>
      <c r="D9" s="110" t="s">
        <v>5</v>
      </c>
      <c r="E9" s="111" t="s">
        <v>6</v>
      </c>
      <c r="F9" s="103">
        <f>F10+F24+F29</f>
        <v>95599.7</v>
      </c>
      <c r="G9" s="103">
        <f>G10+G24+G29</f>
        <v>22710.399999999998</v>
      </c>
      <c r="H9" s="295">
        <f>ROUND(G9/F9*100,1)</f>
        <v>23.8</v>
      </c>
      <c r="I9" s="39"/>
      <c r="J9" s="39"/>
      <c r="K9" s="39"/>
      <c r="L9" s="39"/>
      <c r="M9" s="39"/>
      <c r="N9" s="39"/>
      <c r="O9" s="39"/>
    </row>
    <row r="10" spans="1:15" ht="23.25" customHeight="1">
      <c r="A10" s="39"/>
      <c r="B10" s="112" t="s">
        <v>143</v>
      </c>
      <c r="C10" s="140" t="s">
        <v>4</v>
      </c>
      <c r="D10" s="141" t="s">
        <v>7</v>
      </c>
      <c r="E10" s="113" t="s">
        <v>8</v>
      </c>
      <c r="F10" s="77">
        <f>F11+F19+F22</f>
        <v>93843</v>
      </c>
      <c r="G10" s="77">
        <f>G11+G19+G22</f>
        <v>21378.8</v>
      </c>
      <c r="H10" s="80">
        <f aca="true" t="shared" si="0" ref="H10:H49">ROUND(G10/F10*100,1)</f>
        <v>22.8</v>
      </c>
      <c r="I10" s="39"/>
      <c r="J10" s="39"/>
      <c r="K10" s="39"/>
      <c r="L10" s="39"/>
      <c r="M10" s="39"/>
      <c r="N10" s="39"/>
      <c r="O10" s="39"/>
    </row>
    <row r="11" spans="1:15" s="44" customFormat="1" ht="20.25" customHeight="1">
      <c r="A11" s="39"/>
      <c r="B11" s="114" t="s">
        <v>142</v>
      </c>
      <c r="C11" s="133" t="s">
        <v>4</v>
      </c>
      <c r="D11" s="134" t="s">
        <v>9</v>
      </c>
      <c r="E11" s="115" t="s">
        <v>10</v>
      </c>
      <c r="F11" s="135">
        <f>F12+F15+F18</f>
        <v>71842</v>
      </c>
      <c r="G11" s="135">
        <f>G12+G15+G18</f>
        <v>15525.799999999997</v>
      </c>
      <c r="H11" s="136">
        <f t="shared" si="0"/>
        <v>21.6</v>
      </c>
      <c r="I11" s="39"/>
      <c r="J11" s="39"/>
      <c r="K11" s="39"/>
      <c r="L11" s="39"/>
      <c r="M11" s="39"/>
      <c r="N11" s="39"/>
      <c r="O11" s="39"/>
    </row>
    <row r="12" spans="2:8" s="39" customFormat="1" ht="35.25" customHeight="1">
      <c r="B12" s="116" t="s">
        <v>144</v>
      </c>
      <c r="C12" s="123" t="s">
        <v>11</v>
      </c>
      <c r="D12" s="124" t="s">
        <v>251</v>
      </c>
      <c r="E12" s="117" t="s">
        <v>12</v>
      </c>
      <c r="F12" s="72">
        <f>F13+F14</f>
        <v>55891</v>
      </c>
      <c r="G12" s="72">
        <f>G13+G14</f>
        <v>11230.199999999999</v>
      </c>
      <c r="H12" s="106">
        <f t="shared" si="0"/>
        <v>20.1</v>
      </c>
    </row>
    <row r="13" spans="1:15" ht="16.5" customHeight="1">
      <c r="A13" s="39"/>
      <c r="B13" s="118" t="s">
        <v>145</v>
      </c>
      <c r="C13" s="120">
        <v>182</v>
      </c>
      <c r="D13" s="121" t="s">
        <v>13</v>
      </c>
      <c r="E13" s="119" t="s">
        <v>12</v>
      </c>
      <c r="F13" s="67">
        <v>55890</v>
      </c>
      <c r="G13" s="82">
        <v>11229.8</v>
      </c>
      <c r="H13" s="79">
        <f t="shared" si="0"/>
        <v>20.1</v>
      </c>
      <c r="I13" s="39"/>
      <c r="J13" s="39"/>
      <c r="K13" s="39"/>
      <c r="L13" s="39"/>
      <c r="M13" s="39"/>
      <c r="N13" s="39"/>
      <c r="O13" s="39"/>
    </row>
    <row r="14" spans="1:15" ht="33.75" customHeight="1">
      <c r="A14" s="39"/>
      <c r="B14" s="118" t="s">
        <v>146</v>
      </c>
      <c r="C14" s="120" t="s">
        <v>11</v>
      </c>
      <c r="D14" s="121" t="s">
        <v>14</v>
      </c>
      <c r="E14" s="119" t="s">
        <v>15</v>
      </c>
      <c r="F14" s="122">
        <v>1</v>
      </c>
      <c r="G14" s="82">
        <v>0.4</v>
      </c>
      <c r="H14" s="79">
        <f t="shared" si="0"/>
        <v>40</v>
      </c>
      <c r="I14" s="39"/>
      <c r="J14" s="39"/>
      <c r="K14" s="39"/>
      <c r="L14" s="39"/>
      <c r="M14" s="39"/>
      <c r="N14" s="39"/>
      <c r="O14" s="39"/>
    </row>
    <row r="15" spans="2:8" s="39" customFormat="1" ht="33" customHeight="1">
      <c r="B15" s="116" t="s">
        <v>147</v>
      </c>
      <c r="C15" s="123" t="s">
        <v>11</v>
      </c>
      <c r="D15" s="124" t="s">
        <v>252</v>
      </c>
      <c r="E15" s="117" t="s">
        <v>16</v>
      </c>
      <c r="F15" s="72">
        <f>F16+F17</f>
        <v>12401</v>
      </c>
      <c r="G15" s="72">
        <f>G16+G17</f>
        <v>4210.2</v>
      </c>
      <c r="H15" s="125">
        <f t="shared" si="0"/>
        <v>34</v>
      </c>
    </row>
    <row r="16" spans="2:8" s="39" customFormat="1" ht="52.5" customHeight="1">
      <c r="B16" s="126" t="s">
        <v>148</v>
      </c>
      <c r="C16" s="127">
        <v>182</v>
      </c>
      <c r="D16" s="128" t="s">
        <v>17</v>
      </c>
      <c r="E16" s="129" t="s">
        <v>253</v>
      </c>
      <c r="F16" s="68">
        <v>12400</v>
      </c>
      <c r="G16" s="130">
        <v>4210.2</v>
      </c>
      <c r="H16" s="131">
        <f t="shared" si="0"/>
        <v>34</v>
      </c>
    </row>
    <row r="17" spans="2:8" s="39" customFormat="1" ht="34.5" customHeight="1">
      <c r="B17" s="300" t="s">
        <v>149</v>
      </c>
      <c r="C17" s="127" t="s">
        <v>11</v>
      </c>
      <c r="D17" s="128" t="s">
        <v>18</v>
      </c>
      <c r="E17" s="129" t="s">
        <v>19</v>
      </c>
      <c r="F17" s="68">
        <v>1</v>
      </c>
      <c r="G17" s="130">
        <f>0</f>
        <v>0</v>
      </c>
      <c r="H17" s="131">
        <f t="shared" si="0"/>
        <v>0</v>
      </c>
    </row>
    <row r="18" spans="2:8" s="40" customFormat="1" ht="35.25" customHeight="1">
      <c r="B18" s="116" t="s">
        <v>150</v>
      </c>
      <c r="C18" s="123" t="s">
        <v>11</v>
      </c>
      <c r="D18" s="124" t="s">
        <v>20</v>
      </c>
      <c r="E18" s="117" t="s">
        <v>254</v>
      </c>
      <c r="F18" s="72">
        <v>3550</v>
      </c>
      <c r="G18" s="132">
        <v>85.4</v>
      </c>
      <c r="H18" s="106">
        <f t="shared" si="0"/>
        <v>2.4</v>
      </c>
    </row>
    <row r="19" spans="1:18" s="44" customFormat="1" ht="18.75" customHeight="1">
      <c r="A19" s="39"/>
      <c r="B19" s="114" t="s">
        <v>151</v>
      </c>
      <c r="C19" s="133" t="s">
        <v>4</v>
      </c>
      <c r="D19" s="134" t="s">
        <v>21</v>
      </c>
      <c r="E19" s="115" t="s">
        <v>22</v>
      </c>
      <c r="F19" s="135">
        <f>F20+F21</f>
        <v>20001</v>
      </c>
      <c r="G19" s="135">
        <f>SUM(G20:G21)</f>
        <v>5042.200000000001</v>
      </c>
      <c r="H19" s="136">
        <f t="shared" si="0"/>
        <v>25.2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</row>
    <row r="20" spans="1:18" ht="16.5" customHeight="1">
      <c r="A20" s="39"/>
      <c r="B20" s="118" t="s">
        <v>152</v>
      </c>
      <c r="C20" s="120">
        <v>182</v>
      </c>
      <c r="D20" s="121" t="s">
        <v>23</v>
      </c>
      <c r="E20" s="119" t="s">
        <v>22</v>
      </c>
      <c r="F20" s="122">
        <v>20000</v>
      </c>
      <c r="G20" s="82">
        <v>5041.6</v>
      </c>
      <c r="H20" s="79">
        <f t="shared" si="0"/>
        <v>25.2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</row>
    <row r="21" spans="1:18" ht="31.5">
      <c r="A21" s="39"/>
      <c r="B21" s="118" t="s">
        <v>153</v>
      </c>
      <c r="C21" s="120" t="s">
        <v>11</v>
      </c>
      <c r="D21" s="121" t="s">
        <v>24</v>
      </c>
      <c r="E21" s="119" t="s">
        <v>25</v>
      </c>
      <c r="F21" s="122">
        <v>1</v>
      </c>
      <c r="G21" s="82">
        <v>0.6</v>
      </c>
      <c r="H21" s="137">
        <f t="shared" si="0"/>
        <v>60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</row>
    <row r="22" spans="1:18" s="44" customFormat="1" ht="24.75" customHeight="1">
      <c r="A22" s="39"/>
      <c r="B22" s="114" t="s">
        <v>154</v>
      </c>
      <c r="C22" s="133" t="s">
        <v>4</v>
      </c>
      <c r="D22" s="134" t="s">
        <v>255</v>
      </c>
      <c r="E22" s="115" t="s">
        <v>115</v>
      </c>
      <c r="F22" s="135">
        <f>F23</f>
        <v>2000</v>
      </c>
      <c r="G22" s="138">
        <f>G23</f>
        <v>810.8</v>
      </c>
      <c r="H22" s="136">
        <f t="shared" si="0"/>
        <v>40.5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</row>
    <row r="23" spans="1:18" ht="37.5" customHeight="1">
      <c r="A23" s="39"/>
      <c r="B23" s="118" t="s">
        <v>155</v>
      </c>
      <c r="C23" s="120" t="s">
        <v>11</v>
      </c>
      <c r="D23" s="121" t="s">
        <v>114</v>
      </c>
      <c r="E23" s="119" t="s">
        <v>164</v>
      </c>
      <c r="F23" s="67">
        <v>2000</v>
      </c>
      <c r="G23" s="139">
        <v>810.8</v>
      </c>
      <c r="H23" s="79">
        <f t="shared" si="0"/>
        <v>40.5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</row>
    <row r="24" spans="1:18" s="45" customFormat="1" ht="36" customHeight="1">
      <c r="A24" s="49"/>
      <c r="B24" s="142" t="s">
        <v>156</v>
      </c>
      <c r="C24" s="143" t="s">
        <v>4</v>
      </c>
      <c r="D24" s="144" t="s">
        <v>26</v>
      </c>
      <c r="E24" s="145" t="s">
        <v>162</v>
      </c>
      <c r="F24" s="146">
        <f aca="true" t="shared" si="1" ref="F24:G26">F25</f>
        <v>400</v>
      </c>
      <c r="G24" s="146">
        <f t="shared" si="1"/>
        <v>322.6</v>
      </c>
      <c r="H24" s="147">
        <f t="shared" si="0"/>
        <v>80.7</v>
      </c>
      <c r="I24" s="49"/>
      <c r="J24" s="49"/>
      <c r="K24" s="49"/>
      <c r="L24" s="49"/>
      <c r="M24" s="49"/>
      <c r="N24" s="49"/>
      <c r="O24" s="49"/>
      <c r="P24" s="49"/>
      <c r="Q24" s="49"/>
      <c r="R24" s="49"/>
    </row>
    <row r="25" spans="1:18" s="46" customFormat="1" ht="18.75" customHeight="1">
      <c r="A25" s="50"/>
      <c r="B25" s="167" t="s">
        <v>157</v>
      </c>
      <c r="C25" s="162" t="s">
        <v>4</v>
      </c>
      <c r="D25" s="163" t="s">
        <v>27</v>
      </c>
      <c r="E25" s="164" t="s">
        <v>161</v>
      </c>
      <c r="F25" s="165">
        <f t="shared" si="1"/>
        <v>400</v>
      </c>
      <c r="G25" s="165">
        <f>G26+G28</f>
        <v>322.6</v>
      </c>
      <c r="H25" s="166">
        <f t="shared" si="0"/>
        <v>80.7</v>
      </c>
      <c r="I25" s="50"/>
      <c r="J25" s="50"/>
      <c r="K25" s="50"/>
      <c r="L25" s="50"/>
      <c r="M25" s="50"/>
      <c r="N25" s="50"/>
      <c r="O25" s="50"/>
      <c r="P25" s="50"/>
      <c r="Q25" s="50"/>
      <c r="R25" s="50"/>
    </row>
    <row r="26" spans="1:18" s="28" customFormat="1" ht="35.25" customHeight="1">
      <c r="A26" s="50"/>
      <c r="B26" s="153" t="s">
        <v>158</v>
      </c>
      <c r="C26" s="154" t="s">
        <v>4</v>
      </c>
      <c r="D26" s="155" t="s">
        <v>28</v>
      </c>
      <c r="E26" s="156" t="s">
        <v>163</v>
      </c>
      <c r="F26" s="85">
        <f t="shared" si="1"/>
        <v>400</v>
      </c>
      <c r="G26" s="85">
        <f t="shared" si="1"/>
        <v>235.2</v>
      </c>
      <c r="H26" s="86">
        <f t="shared" si="0"/>
        <v>58.8</v>
      </c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18" s="28" customFormat="1" ht="46.5" customHeight="1">
      <c r="A27" s="50"/>
      <c r="B27" s="153" t="s">
        <v>256</v>
      </c>
      <c r="C27" s="154" t="s">
        <v>257</v>
      </c>
      <c r="D27" s="155" t="s">
        <v>29</v>
      </c>
      <c r="E27" s="156" t="s">
        <v>30</v>
      </c>
      <c r="F27" s="85">
        <v>400</v>
      </c>
      <c r="G27" s="87">
        <v>235.2</v>
      </c>
      <c r="H27" s="157">
        <f t="shared" si="0"/>
        <v>58.8</v>
      </c>
      <c r="I27" s="50"/>
      <c r="J27" s="50"/>
      <c r="K27" s="50"/>
      <c r="L27" s="50"/>
      <c r="M27" s="50"/>
      <c r="N27" s="50"/>
      <c r="O27" s="50"/>
      <c r="P27" s="50"/>
      <c r="Q27" s="50"/>
      <c r="R27" s="50"/>
    </row>
    <row r="28" spans="1:18" s="28" customFormat="1" ht="35.25" customHeight="1">
      <c r="A28" s="50"/>
      <c r="B28" s="153" t="s">
        <v>285</v>
      </c>
      <c r="C28" s="154" t="s">
        <v>49</v>
      </c>
      <c r="D28" s="155" t="s">
        <v>286</v>
      </c>
      <c r="E28" s="156" t="s">
        <v>287</v>
      </c>
      <c r="F28" s="85">
        <v>0</v>
      </c>
      <c r="G28" s="87">
        <v>87.4</v>
      </c>
      <c r="H28" s="157"/>
      <c r="I28" s="50"/>
      <c r="J28" s="50"/>
      <c r="K28" s="50"/>
      <c r="L28" s="50"/>
      <c r="M28" s="50"/>
      <c r="N28" s="50"/>
      <c r="O28" s="50"/>
      <c r="P28" s="50"/>
      <c r="Q28" s="50"/>
      <c r="R28" s="50"/>
    </row>
    <row r="29" spans="1:18" s="28" customFormat="1" ht="24" customHeight="1">
      <c r="A29" s="50"/>
      <c r="B29" s="142" t="s">
        <v>159</v>
      </c>
      <c r="C29" s="158" t="s">
        <v>4</v>
      </c>
      <c r="D29" s="144" t="s">
        <v>31</v>
      </c>
      <c r="E29" s="145" t="s">
        <v>165</v>
      </c>
      <c r="F29" s="146">
        <f>F30+F31</f>
        <v>1356.7</v>
      </c>
      <c r="G29" s="146">
        <f>G30+G31</f>
        <v>1009</v>
      </c>
      <c r="H29" s="159">
        <f t="shared" si="0"/>
        <v>74.4</v>
      </c>
      <c r="I29" s="50"/>
      <c r="J29" s="50"/>
      <c r="K29" s="50"/>
      <c r="L29" s="50"/>
      <c r="M29" s="50"/>
      <c r="N29" s="50"/>
      <c r="O29" s="50"/>
      <c r="P29" s="50"/>
      <c r="Q29" s="50"/>
      <c r="R29" s="50"/>
    </row>
    <row r="30" spans="1:18" s="46" customFormat="1" ht="48" customHeight="1">
      <c r="A30" s="50"/>
      <c r="B30" s="148" t="s">
        <v>160</v>
      </c>
      <c r="C30" s="149" t="s">
        <v>11</v>
      </c>
      <c r="D30" s="150" t="s">
        <v>32</v>
      </c>
      <c r="E30" s="151" t="s">
        <v>258</v>
      </c>
      <c r="F30" s="152">
        <v>250</v>
      </c>
      <c r="G30" s="160">
        <v>31</v>
      </c>
      <c r="H30" s="161">
        <f t="shared" si="0"/>
        <v>12.4</v>
      </c>
      <c r="I30" s="50"/>
      <c r="J30" s="50"/>
      <c r="K30" s="50"/>
      <c r="L30" s="50"/>
      <c r="M30" s="50"/>
      <c r="N30" s="50"/>
      <c r="O30" s="50"/>
      <c r="P30" s="50"/>
      <c r="Q30" s="50"/>
      <c r="R30" s="50"/>
    </row>
    <row r="31" spans="1:18" s="47" customFormat="1" ht="18" customHeight="1">
      <c r="A31" s="49"/>
      <c r="B31" s="148" t="s">
        <v>259</v>
      </c>
      <c r="C31" s="162" t="s">
        <v>4</v>
      </c>
      <c r="D31" s="163" t="s">
        <v>33</v>
      </c>
      <c r="E31" s="164" t="s">
        <v>34</v>
      </c>
      <c r="F31" s="165">
        <f>F32</f>
        <v>1106.7</v>
      </c>
      <c r="G31" s="165">
        <f>G32</f>
        <v>978</v>
      </c>
      <c r="H31" s="166">
        <f t="shared" si="0"/>
        <v>88.4</v>
      </c>
      <c r="I31" s="49"/>
      <c r="J31" s="49"/>
      <c r="K31" s="49"/>
      <c r="L31" s="49"/>
      <c r="M31" s="49"/>
      <c r="N31" s="49"/>
      <c r="O31" s="49"/>
      <c r="P31" s="49"/>
      <c r="Q31" s="49"/>
      <c r="R31" s="49"/>
    </row>
    <row r="32" spans="1:18" s="48" customFormat="1" ht="48.75" customHeight="1">
      <c r="A32" s="51"/>
      <c r="B32" s="167" t="s">
        <v>260</v>
      </c>
      <c r="C32" s="162" t="s">
        <v>4</v>
      </c>
      <c r="D32" s="163" t="s">
        <v>35</v>
      </c>
      <c r="E32" s="164" t="s">
        <v>168</v>
      </c>
      <c r="F32" s="165">
        <f>SUM(F33:F37)</f>
        <v>1106.7</v>
      </c>
      <c r="G32" s="165">
        <f>SUM(G33:G37)</f>
        <v>978</v>
      </c>
      <c r="H32" s="169">
        <f t="shared" si="0"/>
        <v>88.4</v>
      </c>
      <c r="I32" s="51"/>
      <c r="J32" s="51"/>
      <c r="K32" s="51"/>
      <c r="L32" s="51"/>
      <c r="M32" s="51"/>
      <c r="N32" s="51"/>
      <c r="O32" s="51"/>
      <c r="P32" s="51"/>
      <c r="Q32" s="51"/>
      <c r="R32" s="51"/>
    </row>
    <row r="33" spans="1:18" s="28" customFormat="1" ht="38.25" customHeight="1">
      <c r="A33" s="50"/>
      <c r="B33" s="153" t="s">
        <v>261</v>
      </c>
      <c r="C33" s="154" t="s">
        <v>36</v>
      </c>
      <c r="D33" s="155" t="s">
        <v>37</v>
      </c>
      <c r="E33" s="156" t="s">
        <v>38</v>
      </c>
      <c r="F33" s="85">
        <v>935</v>
      </c>
      <c r="G33" s="87">
        <v>500</v>
      </c>
      <c r="H33" s="157">
        <f t="shared" si="0"/>
        <v>53.5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</row>
    <row r="34" spans="1:15" s="28" customFormat="1" ht="39.75" customHeight="1">
      <c r="A34" s="50"/>
      <c r="B34" s="153" t="s">
        <v>262</v>
      </c>
      <c r="C34" s="154" t="s">
        <v>39</v>
      </c>
      <c r="D34" s="155" t="s">
        <v>37</v>
      </c>
      <c r="E34" s="156" t="s">
        <v>38</v>
      </c>
      <c r="F34" s="85">
        <v>100</v>
      </c>
      <c r="G34" s="87">
        <v>55</v>
      </c>
      <c r="H34" s="157">
        <f t="shared" si="0"/>
        <v>55</v>
      </c>
      <c r="I34" s="50"/>
      <c r="J34" s="50"/>
      <c r="K34" s="50"/>
      <c r="L34" s="50"/>
      <c r="M34" s="50"/>
      <c r="N34" s="50"/>
      <c r="O34" s="50"/>
    </row>
    <row r="35" spans="1:15" s="28" customFormat="1" ht="39.75" customHeight="1">
      <c r="A35" s="50"/>
      <c r="B35" s="153" t="s">
        <v>263</v>
      </c>
      <c r="C35" s="154" t="s">
        <v>289</v>
      </c>
      <c r="D35" s="155" t="s">
        <v>37</v>
      </c>
      <c r="E35" s="156" t="s">
        <v>38</v>
      </c>
      <c r="F35" s="85">
        <v>0</v>
      </c>
      <c r="G35" s="87">
        <v>420</v>
      </c>
      <c r="H35" s="157"/>
      <c r="I35" s="50"/>
      <c r="J35" s="50"/>
      <c r="K35" s="50"/>
      <c r="L35" s="50"/>
      <c r="M35" s="50"/>
      <c r="N35" s="50"/>
      <c r="O35" s="50"/>
    </row>
    <row r="36" spans="1:15" s="28" customFormat="1" ht="36.75" customHeight="1">
      <c r="A36" s="50"/>
      <c r="B36" s="153" t="s">
        <v>264</v>
      </c>
      <c r="C36" s="154" t="s">
        <v>40</v>
      </c>
      <c r="D36" s="155" t="s">
        <v>37</v>
      </c>
      <c r="E36" s="156" t="s">
        <v>38</v>
      </c>
      <c r="F36" s="85">
        <v>65</v>
      </c>
      <c r="G36" s="87">
        <v>3</v>
      </c>
      <c r="H36" s="157">
        <f t="shared" si="0"/>
        <v>4.6</v>
      </c>
      <c r="I36" s="50"/>
      <c r="J36" s="50"/>
      <c r="K36" s="50"/>
      <c r="L36" s="50"/>
      <c r="M36" s="50"/>
      <c r="N36" s="50"/>
      <c r="O36" s="50"/>
    </row>
    <row r="37" spans="1:15" s="28" customFormat="1" ht="45" customHeight="1">
      <c r="A37" s="50"/>
      <c r="B37" s="153" t="s">
        <v>288</v>
      </c>
      <c r="C37" s="154" t="s">
        <v>40</v>
      </c>
      <c r="D37" s="155" t="s">
        <v>41</v>
      </c>
      <c r="E37" s="156" t="s">
        <v>42</v>
      </c>
      <c r="F37" s="85">
        <v>6.7</v>
      </c>
      <c r="G37" s="87">
        <f>0</f>
        <v>0</v>
      </c>
      <c r="H37" s="157">
        <f t="shared" si="0"/>
        <v>0</v>
      </c>
      <c r="I37" s="50"/>
      <c r="J37" s="50"/>
      <c r="K37" s="50"/>
      <c r="L37" s="50"/>
      <c r="M37" s="50"/>
      <c r="N37" s="50"/>
      <c r="O37" s="50"/>
    </row>
    <row r="38" spans="1:15" s="28" customFormat="1" ht="21" customHeight="1">
      <c r="A38" s="50"/>
      <c r="B38" s="170" t="s">
        <v>169</v>
      </c>
      <c r="C38" s="143" t="s">
        <v>4</v>
      </c>
      <c r="D38" s="144" t="s">
        <v>43</v>
      </c>
      <c r="E38" s="171" t="s">
        <v>44</v>
      </c>
      <c r="F38" s="146">
        <f aca="true" t="shared" si="2" ref="F38:G41">F39</f>
        <v>22709.4</v>
      </c>
      <c r="G38" s="146">
        <f t="shared" si="2"/>
        <v>6606.5</v>
      </c>
      <c r="H38" s="159">
        <f t="shared" si="0"/>
        <v>29.1</v>
      </c>
      <c r="I38" s="50"/>
      <c r="J38" s="50"/>
      <c r="K38" s="50"/>
      <c r="L38" s="50"/>
      <c r="M38" s="50"/>
      <c r="N38" s="50"/>
      <c r="O38" s="50"/>
    </row>
    <row r="39" spans="1:15" s="28" customFormat="1" ht="25.5" customHeight="1">
      <c r="A39" s="50"/>
      <c r="B39" s="153" t="s">
        <v>166</v>
      </c>
      <c r="C39" s="158" t="s">
        <v>4</v>
      </c>
      <c r="D39" s="144" t="s">
        <v>45</v>
      </c>
      <c r="E39" s="145" t="s">
        <v>46</v>
      </c>
      <c r="F39" s="146">
        <f t="shared" si="2"/>
        <v>22709.4</v>
      </c>
      <c r="G39" s="146">
        <f t="shared" si="2"/>
        <v>6606.5</v>
      </c>
      <c r="H39" s="159">
        <f t="shared" si="0"/>
        <v>29.1</v>
      </c>
      <c r="I39" s="50"/>
      <c r="J39" s="50"/>
      <c r="K39" s="50"/>
      <c r="L39" s="50"/>
      <c r="M39" s="50"/>
      <c r="N39" s="50"/>
      <c r="O39" s="50"/>
    </row>
    <row r="40" spans="1:18" s="28" customFormat="1" ht="19.5" customHeight="1">
      <c r="A40" s="50"/>
      <c r="B40" s="142" t="s">
        <v>167</v>
      </c>
      <c r="C40" s="158" t="s">
        <v>4</v>
      </c>
      <c r="D40" s="144" t="s">
        <v>47</v>
      </c>
      <c r="E40" s="145" t="s">
        <v>265</v>
      </c>
      <c r="F40" s="146">
        <f>F41+F45</f>
        <v>22709.4</v>
      </c>
      <c r="G40" s="146">
        <f>G41+G45</f>
        <v>6606.5</v>
      </c>
      <c r="H40" s="159">
        <f t="shared" si="0"/>
        <v>29.1</v>
      </c>
      <c r="I40" s="50"/>
      <c r="J40" s="50"/>
      <c r="K40" s="50"/>
      <c r="L40" s="50"/>
      <c r="M40" s="50"/>
      <c r="N40" s="50"/>
      <c r="O40" s="50"/>
      <c r="P40" s="50"/>
      <c r="Q40" s="50"/>
      <c r="R40" s="50"/>
    </row>
    <row r="41" spans="1:18" s="47" customFormat="1" ht="31.5">
      <c r="A41" s="49"/>
      <c r="B41" s="167" t="s">
        <v>266</v>
      </c>
      <c r="C41" s="162" t="s">
        <v>4</v>
      </c>
      <c r="D41" s="163" t="s">
        <v>267</v>
      </c>
      <c r="E41" s="164" t="s">
        <v>48</v>
      </c>
      <c r="F41" s="165">
        <f t="shared" si="2"/>
        <v>4085.1</v>
      </c>
      <c r="G41" s="165">
        <f t="shared" si="2"/>
        <v>1206.5</v>
      </c>
      <c r="H41" s="166">
        <f t="shared" si="0"/>
        <v>29.5</v>
      </c>
      <c r="I41" s="49"/>
      <c r="J41" s="49"/>
      <c r="K41" s="49"/>
      <c r="L41" s="49"/>
      <c r="M41" s="49"/>
      <c r="N41" s="49"/>
      <c r="O41" s="49"/>
      <c r="P41" s="49"/>
      <c r="Q41" s="49"/>
      <c r="R41" s="49"/>
    </row>
    <row r="42" spans="1:18" s="28" customFormat="1" ht="36" customHeight="1">
      <c r="A42" s="50"/>
      <c r="B42" s="142" t="s">
        <v>268</v>
      </c>
      <c r="C42" s="158" t="s">
        <v>4</v>
      </c>
      <c r="D42" s="144" t="s">
        <v>269</v>
      </c>
      <c r="E42" s="145" t="s">
        <v>270</v>
      </c>
      <c r="F42" s="146">
        <f>F43+F44</f>
        <v>4085.1</v>
      </c>
      <c r="G42" s="146">
        <f>G43+G44</f>
        <v>1206.5</v>
      </c>
      <c r="H42" s="147">
        <f t="shared" si="0"/>
        <v>29.5</v>
      </c>
      <c r="I42" s="50"/>
      <c r="J42" s="50"/>
      <c r="K42" s="50"/>
      <c r="L42" s="50"/>
      <c r="M42" s="50"/>
      <c r="N42" s="50"/>
      <c r="O42" s="50"/>
      <c r="P42" s="50"/>
      <c r="Q42" s="50"/>
      <c r="R42" s="50"/>
    </row>
    <row r="43" spans="1:18" s="28" customFormat="1" ht="47.25" customHeight="1">
      <c r="A43" s="50"/>
      <c r="B43" s="153" t="s">
        <v>271</v>
      </c>
      <c r="C43" s="172" t="s">
        <v>49</v>
      </c>
      <c r="D43" s="155" t="s">
        <v>272</v>
      </c>
      <c r="E43" s="156" t="s">
        <v>50</v>
      </c>
      <c r="F43" s="85">
        <v>4078.6</v>
      </c>
      <c r="G43" s="87">
        <v>1200</v>
      </c>
      <c r="H43" s="157">
        <f t="shared" si="0"/>
        <v>29.4</v>
      </c>
      <c r="I43" s="50"/>
      <c r="J43" s="50"/>
      <c r="K43" s="50"/>
      <c r="L43" s="50"/>
      <c r="M43" s="50"/>
      <c r="N43" s="50"/>
      <c r="O43" s="50"/>
      <c r="P43" s="50"/>
      <c r="Q43" s="50"/>
      <c r="R43" s="50"/>
    </row>
    <row r="44" spans="1:18" s="28" customFormat="1" ht="62.25" customHeight="1">
      <c r="A44" s="50"/>
      <c r="B44" s="153" t="s">
        <v>273</v>
      </c>
      <c r="C44" s="172" t="s">
        <v>49</v>
      </c>
      <c r="D44" s="155" t="s">
        <v>274</v>
      </c>
      <c r="E44" s="173" t="s">
        <v>51</v>
      </c>
      <c r="F44" s="85">
        <v>6.5</v>
      </c>
      <c r="G44" s="87">
        <v>6.5</v>
      </c>
      <c r="H44" s="157">
        <f t="shared" si="0"/>
        <v>100</v>
      </c>
      <c r="I44" s="50"/>
      <c r="J44" s="50"/>
      <c r="K44" s="50"/>
      <c r="L44" s="50"/>
      <c r="M44" s="50"/>
      <c r="N44" s="50"/>
      <c r="O44" s="50"/>
      <c r="P44" s="50"/>
      <c r="Q44" s="50"/>
      <c r="R44" s="50"/>
    </row>
    <row r="45" spans="1:18" s="47" customFormat="1" ht="30.75" customHeight="1">
      <c r="A45" s="49"/>
      <c r="B45" s="167" t="s">
        <v>275</v>
      </c>
      <c r="C45" s="162" t="s">
        <v>4</v>
      </c>
      <c r="D45" s="163" t="s">
        <v>276</v>
      </c>
      <c r="E45" s="164" t="s">
        <v>277</v>
      </c>
      <c r="F45" s="165">
        <f>F46</f>
        <v>18624.300000000003</v>
      </c>
      <c r="G45" s="168">
        <f>G46</f>
        <v>5400</v>
      </c>
      <c r="H45" s="169">
        <f>ROUND(G45/F45*100,1)</f>
        <v>29</v>
      </c>
      <c r="I45" s="49"/>
      <c r="J45" s="49"/>
      <c r="K45" s="49"/>
      <c r="L45" s="49"/>
      <c r="M45" s="49"/>
      <c r="N45" s="49"/>
      <c r="O45" s="49"/>
      <c r="P45" s="49"/>
      <c r="Q45" s="49"/>
      <c r="R45" s="49"/>
    </row>
    <row r="46" spans="1:18" s="28" customFormat="1" ht="46.5" customHeight="1">
      <c r="A46" s="50"/>
      <c r="B46" s="142" t="s">
        <v>278</v>
      </c>
      <c r="C46" s="158" t="s">
        <v>4</v>
      </c>
      <c r="D46" s="144" t="s">
        <v>279</v>
      </c>
      <c r="E46" s="145" t="s">
        <v>280</v>
      </c>
      <c r="F46" s="146">
        <f>F47+F48</f>
        <v>18624.300000000003</v>
      </c>
      <c r="G46" s="146">
        <f>G47+G48</f>
        <v>5400</v>
      </c>
      <c r="H46" s="159">
        <f>ROUND(G46/F46*100,1)</f>
        <v>29</v>
      </c>
      <c r="I46" s="50"/>
      <c r="J46" s="50"/>
      <c r="K46" s="50"/>
      <c r="L46" s="50"/>
      <c r="M46" s="50"/>
      <c r="N46" s="50"/>
      <c r="O46" s="50"/>
      <c r="P46" s="50"/>
      <c r="Q46" s="50"/>
      <c r="R46" s="50"/>
    </row>
    <row r="47" spans="1:15" s="28" customFormat="1" ht="31.5" customHeight="1">
      <c r="A47" s="50"/>
      <c r="B47" s="153" t="s">
        <v>281</v>
      </c>
      <c r="C47" s="172" t="s">
        <v>49</v>
      </c>
      <c r="D47" s="155" t="s">
        <v>282</v>
      </c>
      <c r="E47" s="156" t="s">
        <v>52</v>
      </c>
      <c r="F47" s="85">
        <v>12822.7</v>
      </c>
      <c r="G47" s="87">
        <v>4200</v>
      </c>
      <c r="H47" s="157">
        <f t="shared" si="0"/>
        <v>32.8</v>
      </c>
      <c r="I47" s="50"/>
      <c r="J47" s="50"/>
      <c r="K47" s="50"/>
      <c r="L47" s="50"/>
      <c r="M47" s="50"/>
      <c r="N47" s="50"/>
      <c r="O47" s="50"/>
    </row>
    <row r="48" spans="1:15" s="28" customFormat="1" ht="33" customHeight="1">
      <c r="A48" s="50"/>
      <c r="B48" s="153" t="s">
        <v>283</v>
      </c>
      <c r="C48" s="172" t="s">
        <v>49</v>
      </c>
      <c r="D48" s="155" t="s">
        <v>284</v>
      </c>
      <c r="E48" s="156" t="s">
        <v>53</v>
      </c>
      <c r="F48" s="85">
        <v>5801.6</v>
      </c>
      <c r="G48" s="87">
        <v>1200</v>
      </c>
      <c r="H48" s="157">
        <f t="shared" si="0"/>
        <v>20.7</v>
      </c>
      <c r="I48" s="50"/>
      <c r="J48" s="50"/>
      <c r="K48" s="50"/>
      <c r="L48" s="50"/>
      <c r="M48" s="50"/>
      <c r="N48" s="50"/>
      <c r="O48" s="50"/>
    </row>
    <row r="49" spans="1:15" s="28" customFormat="1" ht="21" customHeight="1">
      <c r="A49" s="50"/>
      <c r="B49" s="174"/>
      <c r="C49" s="296"/>
      <c r="D49" s="297"/>
      <c r="E49" s="175" t="s">
        <v>54</v>
      </c>
      <c r="F49" s="298">
        <f>F9+F38</f>
        <v>118309.1</v>
      </c>
      <c r="G49" s="298">
        <f>G9+G38</f>
        <v>29316.899999999998</v>
      </c>
      <c r="H49" s="299">
        <f t="shared" si="0"/>
        <v>24.8</v>
      </c>
      <c r="I49" s="50"/>
      <c r="J49" s="50"/>
      <c r="K49" s="50"/>
      <c r="L49" s="50"/>
      <c r="M49" s="50"/>
      <c r="N49" s="50"/>
      <c r="O49" s="50"/>
    </row>
  </sheetData>
  <sheetProtection/>
  <mergeCells count="3">
    <mergeCell ref="C8:D8"/>
    <mergeCell ref="F3:H3"/>
    <mergeCell ref="E1:F1"/>
  </mergeCells>
  <printOptions horizontalCentered="1"/>
  <pageMargins left="0.35433070866141736" right="0.15748031496062992" top="0.31496062992125984" bottom="0" header="0.2755905511811024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4"/>
  <sheetViews>
    <sheetView zoomScale="81" zoomScaleNormal="81" zoomScalePageLayoutView="0" workbookViewId="0" topLeftCell="A1">
      <selection activeCell="A67" sqref="A67"/>
    </sheetView>
  </sheetViews>
  <sheetFormatPr defaultColWidth="9.140625" defaultRowHeight="12.75"/>
  <cols>
    <col min="1" max="1" width="93.140625" style="0" customWidth="1"/>
    <col min="2" max="2" width="8.140625" style="0" customWidth="1"/>
    <col min="3" max="3" width="11.8515625" style="0" customWidth="1"/>
    <col min="4" max="4" width="14.57421875" style="0" customWidth="1"/>
    <col min="5" max="5" width="10.140625" style="0" customWidth="1"/>
    <col min="6" max="6" width="16.00390625" style="0" customWidth="1"/>
    <col min="7" max="7" width="13.8515625" style="0" customWidth="1"/>
    <col min="8" max="8" width="13.28125" style="0" customWidth="1"/>
  </cols>
  <sheetData>
    <row r="1" spans="1:8" ht="15.75">
      <c r="A1" s="2" t="s">
        <v>171</v>
      </c>
      <c r="D1" s="2"/>
      <c r="E1" s="2"/>
      <c r="F1" s="31"/>
      <c r="G1" s="330" t="s">
        <v>172</v>
      </c>
      <c r="H1" s="330"/>
    </row>
    <row r="2" spans="1:8" ht="18" customHeight="1">
      <c r="A2" s="4"/>
      <c r="C2" s="23"/>
      <c r="D2" s="333" t="s">
        <v>291</v>
      </c>
      <c r="E2" s="333"/>
      <c r="F2" s="333"/>
      <c r="G2" s="333"/>
      <c r="H2" s="333"/>
    </row>
    <row r="3" spans="1:8" ht="18" customHeight="1">
      <c r="A3" s="4"/>
      <c r="C3" s="23"/>
      <c r="D3" s="33"/>
      <c r="E3" s="33"/>
      <c r="F3" s="33"/>
      <c r="G3" s="33"/>
      <c r="H3" s="33"/>
    </row>
    <row r="4" spans="1:8" ht="16.5">
      <c r="A4" s="332" t="s">
        <v>170</v>
      </c>
      <c r="B4" s="332"/>
      <c r="C4" s="332"/>
      <c r="D4" s="332"/>
      <c r="E4" s="332"/>
      <c r="F4" s="332"/>
      <c r="G4" s="332"/>
      <c r="H4" s="332"/>
    </row>
    <row r="5" spans="1:8" ht="16.5">
      <c r="A5" s="332" t="s">
        <v>292</v>
      </c>
      <c r="B5" s="332"/>
      <c r="C5" s="332"/>
      <c r="D5" s="332"/>
      <c r="E5" s="332"/>
      <c r="F5" s="332"/>
      <c r="G5" s="332"/>
      <c r="H5" s="332"/>
    </row>
    <row r="7" spans="6:14" ht="14.25">
      <c r="F7" s="6"/>
      <c r="H7" s="6" t="s">
        <v>95</v>
      </c>
      <c r="M7" s="30"/>
      <c r="N7" s="30"/>
    </row>
    <row r="8" spans="1:8" ht="12.75" customHeight="1">
      <c r="A8" s="336" t="s">
        <v>58</v>
      </c>
      <c r="B8" s="336" t="s">
        <v>59</v>
      </c>
      <c r="C8" s="338" t="s">
        <v>60</v>
      </c>
      <c r="D8" s="338" t="s">
        <v>61</v>
      </c>
      <c r="E8" s="340" t="s">
        <v>62</v>
      </c>
      <c r="F8" s="334" t="s">
        <v>250</v>
      </c>
      <c r="G8" s="334" t="s">
        <v>55</v>
      </c>
      <c r="H8" s="334" t="s">
        <v>56</v>
      </c>
    </row>
    <row r="9" spans="1:8" ht="35.25" customHeight="1">
      <c r="A9" s="337"/>
      <c r="B9" s="337"/>
      <c r="C9" s="339"/>
      <c r="D9" s="339"/>
      <c r="E9" s="341"/>
      <c r="F9" s="342"/>
      <c r="G9" s="335"/>
      <c r="H9" s="335"/>
    </row>
    <row r="10" spans="1:8" ht="17.25" customHeight="1">
      <c r="A10" s="193" t="s">
        <v>179</v>
      </c>
      <c r="B10" s="194"/>
      <c r="C10" s="195"/>
      <c r="D10" s="196"/>
      <c r="E10" s="196"/>
      <c r="F10" s="197">
        <f>F11</f>
        <v>4275.700000000001</v>
      </c>
      <c r="G10" s="197">
        <f>G12+G15</f>
        <v>660</v>
      </c>
      <c r="H10" s="198">
        <f>ROUND(G10/F10*100,1)</f>
        <v>15.4</v>
      </c>
    </row>
    <row r="11" spans="1:8" ht="21" customHeight="1">
      <c r="A11" s="199" t="s">
        <v>63</v>
      </c>
      <c r="B11" s="200">
        <v>924</v>
      </c>
      <c r="C11" s="201">
        <v>100</v>
      </c>
      <c r="D11" s="202"/>
      <c r="E11" s="202"/>
      <c r="F11" s="203">
        <f>F12+F15</f>
        <v>4275.700000000001</v>
      </c>
      <c r="G11" s="203">
        <f>G12+G15</f>
        <v>660</v>
      </c>
      <c r="H11" s="204">
        <f aca="true" t="shared" si="0" ref="H11:H96">ROUND(G11/F11*100,1)</f>
        <v>15.4</v>
      </c>
    </row>
    <row r="12" spans="1:8" ht="37.5" customHeight="1">
      <c r="A12" s="34" t="s">
        <v>64</v>
      </c>
      <c r="B12" s="205">
        <v>924</v>
      </c>
      <c r="C12" s="206">
        <v>102</v>
      </c>
      <c r="D12" s="207"/>
      <c r="E12" s="207"/>
      <c r="F12" s="203">
        <f>F13</f>
        <v>1214.1</v>
      </c>
      <c r="G12" s="203">
        <f>G13</f>
        <v>139.4</v>
      </c>
      <c r="H12" s="204">
        <f t="shared" si="0"/>
        <v>11.5</v>
      </c>
    </row>
    <row r="13" spans="1:8" ht="16.5" customHeight="1">
      <c r="A13" s="214" t="s">
        <v>119</v>
      </c>
      <c r="B13" s="200">
        <v>924</v>
      </c>
      <c r="C13" s="201">
        <v>102</v>
      </c>
      <c r="D13" s="202" t="s">
        <v>173</v>
      </c>
      <c r="E13" s="202"/>
      <c r="F13" s="203">
        <f>F14</f>
        <v>1214.1</v>
      </c>
      <c r="G13" s="203">
        <f>G14</f>
        <v>139.4</v>
      </c>
      <c r="H13" s="204">
        <f t="shared" si="0"/>
        <v>11.5</v>
      </c>
    </row>
    <row r="14" spans="1:8" ht="50.25" customHeight="1">
      <c r="A14" s="54" t="s">
        <v>120</v>
      </c>
      <c r="B14" s="208">
        <v>924</v>
      </c>
      <c r="C14" s="209">
        <v>102</v>
      </c>
      <c r="D14" s="210" t="s">
        <v>173</v>
      </c>
      <c r="E14" s="210" t="s">
        <v>121</v>
      </c>
      <c r="F14" s="211">
        <v>1214.1</v>
      </c>
      <c r="G14" s="211">
        <v>139.4</v>
      </c>
      <c r="H14" s="212">
        <f t="shared" si="0"/>
        <v>11.5</v>
      </c>
    </row>
    <row r="15" spans="1:8" ht="31.5">
      <c r="A15" s="34" t="s">
        <v>65</v>
      </c>
      <c r="B15" s="205">
        <v>924</v>
      </c>
      <c r="C15" s="206">
        <v>103</v>
      </c>
      <c r="D15" s="202"/>
      <c r="E15" s="207"/>
      <c r="F15" s="203">
        <f>F16+F18+F20+F24</f>
        <v>3061.6000000000004</v>
      </c>
      <c r="G15" s="203">
        <f>G16+G18+G20+G24</f>
        <v>520.6</v>
      </c>
      <c r="H15" s="204">
        <f t="shared" si="0"/>
        <v>17</v>
      </c>
    </row>
    <row r="16" spans="1:8" ht="20.25" customHeight="1">
      <c r="A16" s="214" t="s">
        <v>122</v>
      </c>
      <c r="B16" s="200">
        <v>924</v>
      </c>
      <c r="C16" s="201">
        <v>103</v>
      </c>
      <c r="D16" s="202" t="s">
        <v>174</v>
      </c>
      <c r="E16" s="207"/>
      <c r="F16" s="203">
        <f>F17</f>
        <v>1037.4</v>
      </c>
      <c r="G16" s="203">
        <f>G17</f>
        <v>177.9</v>
      </c>
      <c r="H16" s="204">
        <f t="shared" si="0"/>
        <v>17.1</v>
      </c>
    </row>
    <row r="17" spans="1:8" ht="47.25" customHeight="1">
      <c r="A17" s="54" t="s">
        <v>120</v>
      </c>
      <c r="B17" s="208">
        <v>924</v>
      </c>
      <c r="C17" s="209">
        <v>103</v>
      </c>
      <c r="D17" s="210" t="s">
        <v>174</v>
      </c>
      <c r="E17" s="213" t="s">
        <v>121</v>
      </c>
      <c r="F17" s="211">
        <v>1037.4</v>
      </c>
      <c r="G17" s="211">
        <v>177.9</v>
      </c>
      <c r="H17" s="212">
        <f t="shared" si="0"/>
        <v>17.1</v>
      </c>
    </row>
    <row r="18" spans="1:8" s="22" customFormat="1" ht="32.25" customHeight="1">
      <c r="A18" s="214" t="s">
        <v>66</v>
      </c>
      <c r="B18" s="200">
        <v>924</v>
      </c>
      <c r="C18" s="201">
        <v>103</v>
      </c>
      <c r="D18" s="202" t="s">
        <v>175</v>
      </c>
      <c r="E18" s="202"/>
      <c r="F18" s="203">
        <f>F19</f>
        <v>280.8</v>
      </c>
      <c r="G18" s="203">
        <f>G19</f>
        <v>0</v>
      </c>
      <c r="H18" s="204">
        <f t="shared" si="0"/>
        <v>0</v>
      </c>
    </row>
    <row r="19" spans="1:8" ht="51" customHeight="1">
      <c r="A19" s="54" t="s">
        <v>120</v>
      </c>
      <c r="B19" s="208">
        <v>924</v>
      </c>
      <c r="C19" s="209">
        <v>103</v>
      </c>
      <c r="D19" s="210" t="s">
        <v>175</v>
      </c>
      <c r="E19" s="210" t="s">
        <v>121</v>
      </c>
      <c r="F19" s="211">
        <v>280.8</v>
      </c>
      <c r="G19" s="211">
        <v>0</v>
      </c>
      <c r="H19" s="212">
        <f t="shared" si="0"/>
        <v>0</v>
      </c>
    </row>
    <row r="20" spans="1:8" s="22" customFormat="1" ht="21" customHeight="1">
      <c r="A20" s="214" t="s">
        <v>67</v>
      </c>
      <c r="B20" s="200">
        <v>924</v>
      </c>
      <c r="C20" s="201">
        <v>103</v>
      </c>
      <c r="D20" s="202" t="s">
        <v>176</v>
      </c>
      <c r="E20" s="202"/>
      <c r="F20" s="203">
        <f>F21+F22+F23</f>
        <v>1671.4</v>
      </c>
      <c r="G20" s="203">
        <f>G21+G22+G23</f>
        <v>324.7</v>
      </c>
      <c r="H20" s="204">
        <f t="shared" si="0"/>
        <v>19.4</v>
      </c>
    </row>
    <row r="21" spans="1:8" ht="46.5" customHeight="1">
      <c r="A21" s="54" t="s">
        <v>120</v>
      </c>
      <c r="B21" s="208">
        <v>924</v>
      </c>
      <c r="C21" s="209">
        <v>103</v>
      </c>
      <c r="D21" s="210" t="s">
        <v>176</v>
      </c>
      <c r="E21" s="210" t="s">
        <v>121</v>
      </c>
      <c r="F21" s="211">
        <v>1386.4</v>
      </c>
      <c r="G21" s="215">
        <v>246.7</v>
      </c>
      <c r="H21" s="212">
        <f t="shared" si="0"/>
        <v>17.8</v>
      </c>
    </row>
    <row r="22" spans="1:8" ht="17.25" customHeight="1">
      <c r="A22" s="54" t="s">
        <v>177</v>
      </c>
      <c r="B22" s="208">
        <v>924</v>
      </c>
      <c r="C22" s="209">
        <v>103</v>
      </c>
      <c r="D22" s="210" t="s">
        <v>176</v>
      </c>
      <c r="E22" s="210" t="s">
        <v>123</v>
      </c>
      <c r="F22" s="216">
        <v>284</v>
      </c>
      <c r="G22" s="215">
        <v>78</v>
      </c>
      <c r="H22" s="212">
        <f t="shared" si="0"/>
        <v>27.5</v>
      </c>
    </row>
    <row r="23" spans="1:8" ht="17.25" customHeight="1">
      <c r="A23" s="54" t="s">
        <v>124</v>
      </c>
      <c r="B23" s="208">
        <v>924</v>
      </c>
      <c r="C23" s="209">
        <v>103</v>
      </c>
      <c r="D23" s="210" t="s">
        <v>176</v>
      </c>
      <c r="E23" s="210" t="s">
        <v>116</v>
      </c>
      <c r="F23" s="216">
        <v>1</v>
      </c>
      <c r="G23" s="215">
        <v>0</v>
      </c>
      <c r="H23" s="217">
        <f t="shared" si="0"/>
        <v>0</v>
      </c>
    </row>
    <row r="24" spans="1:8" s="22" customFormat="1" ht="31.5" customHeight="1">
      <c r="A24" s="35" t="s">
        <v>178</v>
      </c>
      <c r="B24" s="200">
        <v>924</v>
      </c>
      <c r="C24" s="201">
        <v>103</v>
      </c>
      <c r="D24" s="202" t="s">
        <v>176</v>
      </c>
      <c r="E24" s="202"/>
      <c r="F24" s="203">
        <f>F25</f>
        <v>72</v>
      </c>
      <c r="G24" s="203">
        <f>G25</f>
        <v>18</v>
      </c>
      <c r="H24" s="217">
        <f t="shared" si="0"/>
        <v>25</v>
      </c>
    </row>
    <row r="25" spans="1:8" ht="17.25" customHeight="1">
      <c r="A25" s="54" t="s">
        <v>124</v>
      </c>
      <c r="B25" s="208">
        <v>924</v>
      </c>
      <c r="C25" s="209">
        <v>103</v>
      </c>
      <c r="D25" s="210" t="s">
        <v>176</v>
      </c>
      <c r="E25" s="210" t="s">
        <v>116</v>
      </c>
      <c r="F25" s="216">
        <v>72</v>
      </c>
      <c r="G25" s="215">
        <v>18</v>
      </c>
      <c r="H25" s="261">
        <f>ROUND(G25/F25*100,1)</f>
        <v>25</v>
      </c>
    </row>
    <row r="26" spans="1:8" ht="17.25" customHeight="1">
      <c r="A26" s="218" t="s">
        <v>180</v>
      </c>
      <c r="B26" s="219">
        <v>969</v>
      </c>
      <c r="C26" s="220"/>
      <c r="D26" s="221"/>
      <c r="E26" s="221"/>
      <c r="F26" s="222">
        <f>F27+F58+F62+F69+F97+F108+F126+F130+F117</f>
        <v>123373.40000000001</v>
      </c>
      <c r="G26" s="222">
        <f>G27+G58+G62+G69+G97+G108+G117+G126+G130</f>
        <v>10700.300000000001</v>
      </c>
      <c r="H26" s="204">
        <f t="shared" si="0"/>
        <v>8.7</v>
      </c>
    </row>
    <row r="27" spans="1:8" ht="17.25" customHeight="1">
      <c r="A27" s="223" t="s">
        <v>63</v>
      </c>
      <c r="B27" s="219">
        <v>969</v>
      </c>
      <c r="C27" s="224">
        <v>100</v>
      </c>
      <c r="D27" s="207"/>
      <c r="E27" s="207"/>
      <c r="F27" s="203">
        <f>F28+F42+F45</f>
        <v>27175.499999999996</v>
      </c>
      <c r="G27" s="203">
        <f>G28+G42+G45</f>
        <v>4135</v>
      </c>
      <c r="H27" s="204">
        <f t="shared" si="0"/>
        <v>15.2</v>
      </c>
    </row>
    <row r="28" spans="1:8" ht="48.75" customHeight="1">
      <c r="A28" s="34" t="s">
        <v>69</v>
      </c>
      <c r="B28" s="205">
        <v>969</v>
      </c>
      <c r="C28" s="206">
        <v>104</v>
      </c>
      <c r="D28" s="207"/>
      <c r="E28" s="207"/>
      <c r="F28" s="203">
        <f>F29+F31+F40+F37+F35</f>
        <v>26764.499999999996</v>
      </c>
      <c r="G28" s="203">
        <f>G29+G31+G40+G35+G37</f>
        <v>4125</v>
      </c>
      <c r="H28" s="204">
        <f t="shared" si="0"/>
        <v>15.4</v>
      </c>
    </row>
    <row r="29" spans="1:8" ht="33" customHeight="1">
      <c r="A29" s="61" t="s">
        <v>294</v>
      </c>
      <c r="B29" s="205">
        <v>969</v>
      </c>
      <c r="C29" s="206">
        <v>104</v>
      </c>
      <c r="D29" s="207" t="s">
        <v>181</v>
      </c>
      <c r="E29" s="207"/>
      <c r="F29" s="203">
        <f>F30</f>
        <v>1214.1</v>
      </c>
      <c r="G29" s="203">
        <f>G30</f>
        <v>199.2</v>
      </c>
      <c r="H29" s="204">
        <f t="shared" si="0"/>
        <v>16.4</v>
      </c>
    </row>
    <row r="30" spans="1:8" ht="52.5" customHeight="1">
      <c r="A30" s="54" t="s">
        <v>120</v>
      </c>
      <c r="B30" s="226">
        <v>969</v>
      </c>
      <c r="C30" s="225">
        <v>104</v>
      </c>
      <c r="D30" s="213" t="s">
        <v>181</v>
      </c>
      <c r="E30" s="213" t="s">
        <v>121</v>
      </c>
      <c r="F30" s="211">
        <v>1214.1</v>
      </c>
      <c r="G30" s="227">
        <v>199.2</v>
      </c>
      <c r="H30" s="212">
        <f t="shared" si="0"/>
        <v>16.4</v>
      </c>
    </row>
    <row r="31" spans="1:8" ht="33.75" customHeight="1">
      <c r="A31" s="214" t="s">
        <v>295</v>
      </c>
      <c r="B31" s="200">
        <v>969</v>
      </c>
      <c r="C31" s="201">
        <v>104</v>
      </c>
      <c r="D31" s="207" t="s">
        <v>182</v>
      </c>
      <c r="E31" s="302"/>
      <c r="F31" s="203">
        <f>F32+F33+F34</f>
        <v>21416.2</v>
      </c>
      <c r="G31" s="203">
        <f>G32+G33+G34</f>
        <v>3235.5</v>
      </c>
      <c r="H31" s="204">
        <f t="shared" si="0"/>
        <v>15.1</v>
      </c>
    </row>
    <row r="32" spans="1:8" ht="45" customHeight="1">
      <c r="A32" s="54" t="s">
        <v>120</v>
      </c>
      <c r="B32" s="208">
        <v>969</v>
      </c>
      <c r="C32" s="209">
        <v>104</v>
      </c>
      <c r="D32" s="213" t="s">
        <v>182</v>
      </c>
      <c r="E32" s="210" t="s">
        <v>121</v>
      </c>
      <c r="F32" s="216">
        <v>19495.7</v>
      </c>
      <c r="G32" s="216">
        <v>2656.4</v>
      </c>
      <c r="H32" s="212">
        <f t="shared" si="0"/>
        <v>13.6</v>
      </c>
    </row>
    <row r="33" spans="1:8" ht="17.25" customHeight="1">
      <c r="A33" s="54" t="s">
        <v>177</v>
      </c>
      <c r="B33" s="208">
        <v>969</v>
      </c>
      <c r="C33" s="209">
        <v>104</v>
      </c>
      <c r="D33" s="213" t="s">
        <v>182</v>
      </c>
      <c r="E33" s="210" t="s">
        <v>123</v>
      </c>
      <c r="F33" s="216">
        <v>1904.1</v>
      </c>
      <c r="G33" s="215">
        <v>579</v>
      </c>
      <c r="H33" s="212">
        <f t="shared" si="0"/>
        <v>30.4</v>
      </c>
    </row>
    <row r="34" spans="1:8" ht="17.25" customHeight="1">
      <c r="A34" s="54" t="s">
        <v>124</v>
      </c>
      <c r="B34" s="208">
        <v>969</v>
      </c>
      <c r="C34" s="209">
        <v>104</v>
      </c>
      <c r="D34" s="213" t="s">
        <v>182</v>
      </c>
      <c r="E34" s="210" t="s">
        <v>116</v>
      </c>
      <c r="F34" s="216">
        <v>16.4</v>
      </c>
      <c r="G34" s="227">
        <v>0.1</v>
      </c>
      <c r="H34" s="212">
        <f t="shared" si="0"/>
        <v>0.6</v>
      </c>
    </row>
    <row r="35" spans="1:8" s="27" customFormat="1" ht="46.5" customHeight="1">
      <c r="A35" s="61" t="s">
        <v>194</v>
      </c>
      <c r="B35" s="200">
        <v>969</v>
      </c>
      <c r="C35" s="201">
        <v>104</v>
      </c>
      <c r="D35" s="207" t="s">
        <v>195</v>
      </c>
      <c r="E35" s="303"/>
      <c r="F35" s="304">
        <f>F36</f>
        <v>6.5</v>
      </c>
      <c r="G35" s="250">
        <f>G36</f>
        <v>6.5</v>
      </c>
      <c r="H35" s="204">
        <f>ROUND(G35/F35*100,1)</f>
        <v>100</v>
      </c>
    </row>
    <row r="36" spans="1:8" s="27" customFormat="1" ht="17.25" customHeight="1">
      <c r="A36" s="54" t="s">
        <v>177</v>
      </c>
      <c r="B36" s="208">
        <v>969</v>
      </c>
      <c r="C36" s="209">
        <v>104</v>
      </c>
      <c r="D36" s="213" t="s">
        <v>195</v>
      </c>
      <c r="E36" s="230" t="s">
        <v>123</v>
      </c>
      <c r="F36" s="228">
        <v>6.5</v>
      </c>
      <c r="G36" s="215">
        <v>6.5</v>
      </c>
      <c r="H36" s="212">
        <f>ROUND(G36/F36*100,1)</f>
        <v>100</v>
      </c>
    </row>
    <row r="37" spans="1:8" ht="48.75" customHeight="1">
      <c r="A37" s="61" t="s">
        <v>191</v>
      </c>
      <c r="B37" s="200">
        <v>969</v>
      </c>
      <c r="C37" s="201">
        <v>104</v>
      </c>
      <c r="D37" s="207" t="s">
        <v>192</v>
      </c>
      <c r="E37" s="202"/>
      <c r="F37" s="305">
        <f>F38+F39</f>
        <v>4078.6</v>
      </c>
      <c r="G37" s="306">
        <f>G38+G39</f>
        <v>675.8</v>
      </c>
      <c r="H37" s="204">
        <f t="shared" si="0"/>
        <v>16.6</v>
      </c>
    </row>
    <row r="38" spans="1:8" ht="49.5" customHeight="1">
      <c r="A38" s="54" t="s">
        <v>120</v>
      </c>
      <c r="B38" s="208">
        <v>969</v>
      </c>
      <c r="C38" s="209">
        <v>104</v>
      </c>
      <c r="D38" s="213" t="s">
        <v>192</v>
      </c>
      <c r="E38" s="210" t="s">
        <v>121</v>
      </c>
      <c r="F38" s="228">
        <v>3779.6</v>
      </c>
      <c r="G38" s="229">
        <v>625.5</v>
      </c>
      <c r="H38" s="260">
        <f t="shared" si="0"/>
        <v>16.5</v>
      </c>
    </row>
    <row r="39" spans="1:8" ht="18.75" customHeight="1">
      <c r="A39" s="54" t="s">
        <v>177</v>
      </c>
      <c r="B39" s="208">
        <v>969</v>
      </c>
      <c r="C39" s="209">
        <v>104</v>
      </c>
      <c r="D39" s="213" t="s">
        <v>192</v>
      </c>
      <c r="E39" s="210" t="s">
        <v>123</v>
      </c>
      <c r="F39" s="216">
        <v>299</v>
      </c>
      <c r="G39" s="227">
        <v>50.3</v>
      </c>
      <c r="H39" s="212">
        <f t="shared" si="0"/>
        <v>16.8</v>
      </c>
    </row>
    <row r="40" spans="1:8" ht="47.25" customHeight="1">
      <c r="A40" s="61" t="s">
        <v>296</v>
      </c>
      <c r="B40" s="200">
        <v>969</v>
      </c>
      <c r="C40" s="201">
        <v>104</v>
      </c>
      <c r="D40" s="202" t="s">
        <v>193</v>
      </c>
      <c r="E40" s="202"/>
      <c r="F40" s="305">
        <f>F41</f>
        <v>49.1</v>
      </c>
      <c r="G40" s="250">
        <f>G41</f>
        <v>8</v>
      </c>
      <c r="H40" s="204">
        <f t="shared" si="0"/>
        <v>16.3</v>
      </c>
    </row>
    <row r="41" spans="1:8" ht="49.5" customHeight="1">
      <c r="A41" s="54" t="s">
        <v>120</v>
      </c>
      <c r="B41" s="208">
        <v>969</v>
      </c>
      <c r="C41" s="209">
        <v>104</v>
      </c>
      <c r="D41" s="210" t="s">
        <v>193</v>
      </c>
      <c r="E41" s="210" t="s">
        <v>121</v>
      </c>
      <c r="F41" s="216">
        <v>49.1</v>
      </c>
      <c r="G41" s="215">
        <v>8</v>
      </c>
      <c r="H41" s="212">
        <f t="shared" si="0"/>
        <v>16.3</v>
      </c>
    </row>
    <row r="42" spans="1:8" ht="16.5" customHeight="1">
      <c r="A42" s="231" t="s">
        <v>70</v>
      </c>
      <c r="B42" s="232">
        <v>969</v>
      </c>
      <c r="C42" s="224">
        <v>111</v>
      </c>
      <c r="D42" s="233"/>
      <c r="E42" s="233"/>
      <c r="F42" s="222">
        <f>F43</f>
        <v>60</v>
      </c>
      <c r="G42" s="203">
        <f>G43</f>
        <v>0</v>
      </c>
      <c r="H42" s="204">
        <f t="shared" si="0"/>
        <v>0</v>
      </c>
    </row>
    <row r="43" spans="1:8" ht="17.25" customHeight="1">
      <c r="A43" s="307" t="s">
        <v>71</v>
      </c>
      <c r="B43" s="236">
        <v>969</v>
      </c>
      <c r="C43" s="224">
        <v>111</v>
      </c>
      <c r="D43" s="207" t="s">
        <v>196</v>
      </c>
      <c r="E43" s="207"/>
      <c r="F43" s="203">
        <f>F44</f>
        <v>60</v>
      </c>
      <c r="G43" s="203">
        <f>G44</f>
        <v>0</v>
      </c>
      <c r="H43" s="204">
        <f t="shared" si="0"/>
        <v>0</v>
      </c>
    </row>
    <row r="44" spans="1:8" ht="17.25" customHeight="1">
      <c r="A44" s="54" t="s">
        <v>124</v>
      </c>
      <c r="B44" s="234">
        <v>969</v>
      </c>
      <c r="C44" s="220">
        <v>111</v>
      </c>
      <c r="D44" s="213" t="s">
        <v>196</v>
      </c>
      <c r="E44" s="213" t="s">
        <v>116</v>
      </c>
      <c r="F44" s="211">
        <v>60</v>
      </c>
      <c r="G44" s="211">
        <v>0</v>
      </c>
      <c r="H44" s="204">
        <f t="shared" si="0"/>
        <v>0</v>
      </c>
    </row>
    <row r="45" spans="1:8" s="27" customFormat="1" ht="17.25" customHeight="1">
      <c r="A45" s="235" t="s">
        <v>68</v>
      </c>
      <c r="B45" s="236">
        <v>969</v>
      </c>
      <c r="C45" s="224">
        <v>113</v>
      </c>
      <c r="D45" s="207"/>
      <c r="E45" s="207"/>
      <c r="F45" s="203">
        <f>F48+F50+F52+F54+F56+F46</f>
        <v>351</v>
      </c>
      <c r="G45" s="203">
        <f>G48+G50+G52+G54+G56+G46</f>
        <v>10</v>
      </c>
      <c r="H45" s="204">
        <f t="shared" si="0"/>
        <v>2.8</v>
      </c>
    </row>
    <row r="46" spans="1:8" s="27" customFormat="1" ht="33" customHeight="1">
      <c r="A46" s="61" t="s">
        <v>297</v>
      </c>
      <c r="B46" s="236">
        <v>969</v>
      </c>
      <c r="C46" s="224">
        <v>113</v>
      </c>
      <c r="D46" s="202" t="s">
        <v>298</v>
      </c>
      <c r="E46" s="233"/>
      <c r="F46" s="222">
        <f>F47</f>
        <v>100</v>
      </c>
      <c r="G46" s="222">
        <f>G47</f>
        <v>0</v>
      </c>
      <c r="H46" s="204">
        <f t="shared" si="0"/>
        <v>0</v>
      </c>
    </row>
    <row r="47" spans="1:8" s="27" customFormat="1" ht="17.25" customHeight="1">
      <c r="A47" s="54" t="s">
        <v>177</v>
      </c>
      <c r="B47" s="237">
        <v>969</v>
      </c>
      <c r="C47" s="238">
        <v>113</v>
      </c>
      <c r="D47" s="210" t="s">
        <v>298</v>
      </c>
      <c r="E47" s="210" t="s">
        <v>123</v>
      </c>
      <c r="F47" s="308">
        <v>100</v>
      </c>
      <c r="G47" s="308">
        <v>0</v>
      </c>
      <c r="H47" s="212">
        <f t="shared" si="0"/>
        <v>0</v>
      </c>
    </row>
    <row r="48" spans="1:8" s="22" customFormat="1" ht="30.75" customHeight="1">
      <c r="A48" s="60" t="s">
        <v>132</v>
      </c>
      <c r="B48" s="236">
        <v>969</v>
      </c>
      <c r="C48" s="224">
        <v>113</v>
      </c>
      <c r="D48" s="202" t="s">
        <v>197</v>
      </c>
      <c r="E48" s="233"/>
      <c r="F48" s="222">
        <f>F49</f>
        <v>16</v>
      </c>
      <c r="G48" s="222">
        <f>G49</f>
        <v>0</v>
      </c>
      <c r="H48" s="204">
        <f t="shared" si="0"/>
        <v>0</v>
      </c>
    </row>
    <row r="49" spans="1:8" s="27" customFormat="1" ht="16.5" customHeight="1">
      <c r="A49" s="54" t="s">
        <v>177</v>
      </c>
      <c r="B49" s="237">
        <v>969</v>
      </c>
      <c r="C49" s="238">
        <v>113</v>
      </c>
      <c r="D49" s="210" t="s">
        <v>197</v>
      </c>
      <c r="E49" s="210" t="s">
        <v>123</v>
      </c>
      <c r="F49" s="216">
        <v>16</v>
      </c>
      <c r="G49" s="216">
        <v>0</v>
      </c>
      <c r="H49" s="204">
        <f t="shared" si="0"/>
        <v>0</v>
      </c>
    </row>
    <row r="50" spans="1:8" s="37" customFormat="1" ht="16.5" customHeight="1">
      <c r="A50" s="61" t="s">
        <v>198</v>
      </c>
      <c r="B50" s="239">
        <v>969</v>
      </c>
      <c r="C50" s="206">
        <v>113</v>
      </c>
      <c r="D50" s="202" t="s">
        <v>199</v>
      </c>
      <c r="E50" s="207"/>
      <c r="F50" s="203">
        <f>F51</f>
        <v>205</v>
      </c>
      <c r="G50" s="203">
        <f>G51</f>
        <v>0</v>
      </c>
      <c r="H50" s="204">
        <f>ROUND(G50/F50*100,1)</f>
        <v>0</v>
      </c>
    </row>
    <row r="51" spans="1:8" s="27" customFormat="1" ht="16.5" customHeight="1">
      <c r="A51" s="54" t="s">
        <v>177</v>
      </c>
      <c r="B51" s="237">
        <v>969</v>
      </c>
      <c r="C51" s="209">
        <v>113</v>
      </c>
      <c r="D51" s="210" t="s">
        <v>199</v>
      </c>
      <c r="E51" s="210" t="s">
        <v>123</v>
      </c>
      <c r="F51" s="216">
        <v>205</v>
      </c>
      <c r="G51" s="216">
        <v>0</v>
      </c>
      <c r="H51" s="212">
        <f>ROUND(G51/F51*100,1)</f>
        <v>0</v>
      </c>
    </row>
    <row r="52" spans="1:8" s="27" customFormat="1" ht="33" customHeight="1">
      <c r="A52" s="214" t="s">
        <v>85</v>
      </c>
      <c r="B52" s="244">
        <v>969</v>
      </c>
      <c r="C52" s="201">
        <v>113</v>
      </c>
      <c r="D52" s="202" t="s">
        <v>200</v>
      </c>
      <c r="E52" s="202"/>
      <c r="F52" s="305">
        <f>F53</f>
        <v>10</v>
      </c>
      <c r="G52" s="305">
        <f>G53</f>
        <v>0</v>
      </c>
      <c r="H52" s="204">
        <f t="shared" si="0"/>
        <v>0</v>
      </c>
    </row>
    <row r="53" spans="1:8" s="27" customFormat="1" ht="16.5" customHeight="1">
      <c r="A53" s="54" t="s">
        <v>177</v>
      </c>
      <c r="B53" s="237">
        <v>969</v>
      </c>
      <c r="C53" s="209">
        <v>113</v>
      </c>
      <c r="D53" s="210" t="s">
        <v>200</v>
      </c>
      <c r="E53" s="210" t="s">
        <v>123</v>
      </c>
      <c r="F53" s="216">
        <v>10</v>
      </c>
      <c r="G53" s="216">
        <v>0</v>
      </c>
      <c r="H53" s="212">
        <f t="shared" si="0"/>
        <v>0</v>
      </c>
    </row>
    <row r="54" spans="1:8" s="27" customFormat="1" ht="32.25" customHeight="1">
      <c r="A54" s="214" t="s">
        <v>201</v>
      </c>
      <c r="B54" s="244">
        <v>969</v>
      </c>
      <c r="C54" s="201">
        <v>113</v>
      </c>
      <c r="D54" s="202" t="s">
        <v>202</v>
      </c>
      <c r="E54" s="202"/>
      <c r="F54" s="305">
        <f>F55</f>
        <v>10</v>
      </c>
      <c r="G54" s="305">
        <f>G55</f>
        <v>10</v>
      </c>
      <c r="H54" s="204">
        <f t="shared" si="0"/>
        <v>100</v>
      </c>
    </row>
    <row r="55" spans="1:8" s="27" customFormat="1" ht="16.5" customHeight="1">
      <c r="A55" s="54" t="s">
        <v>177</v>
      </c>
      <c r="B55" s="237">
        <v>969</v>
      </c>
      <c r="C55" s="209">
        <v>113</v>
      </c>
      <c r="D55" s="210" t="s">
        <v>202</v>
      </c>
      <c r="E55" s="210" t="s">
        <v>123</v>
      </c>
      <c r="F55" s="216">
        <v>10</v>
      </c>
      <c r="G55" s="216">
        <v>10</v>
      </c>
      <c r="H55" s="212">
        <f t="shared" si="0"/>
        <v>100</v>
      </c>
    </row>
    <row r="56" spans="1:8" s="27" customFormat="1" ht="48.75" customHeight="1">
      <c r="A56" s="214" t="s">
        <v>203</v>
      </c>
      <c r="B56" s="244">
        <v>969</v>
      </c>
      <c r="C56" s="201">
        <v>113</v>
      </c>
      <c r="D56" s="202" t="s">
        <v>204</v>
      </c>
      <c r="E56" s="202"/>
      <c r="F56" s="305">
        <f>F57</f>
        <v>10</v>
      </c>
      <c r="G56" s="305">
        <f>G57</f>
        <v>0</v>
      </c>
      <c r="H56" s="204">
        <f t="shared" si="0"/>
        <v>0</v>
      </c>
    </row>
    <row r="57" spans="1:8" s="27" customFormat="1" ht="16.5" customHeight="1">
      <c r="A57" s="54" t="s">
        <v>177</v>
      </c>
      <c r="B57" s="237">
        <v>969</v>
      </c>
      <c r="C57" s="209">
        <v>113</v>
      </c>
      <c r="D57" s="210" t="s">
        <v>204</v>
      </c>
      <c r="E57" s="210" t="s">
        <v>123</v>
      </c>
      <c r="F57" s="216">
        <v>10</v>
      </c>
      <c r="G57" s="216">
        <v>0</v>
      </c>
      <c r="H57" s="212">
        <f t="shared" si="0"/>
        <v>0</v>
      </c>
    </row>
    <row r="58" spans="1:8" s="27" customFormat="1" ht="18" customHeight="1">
      <c r="A58" s="34" t="s">
        <v>72</v>
      </c>
      <c r="B58" s="239">
        <v>969</v>
      </c>
      <c r="C58" s="206">
        <v>300</v>
      </c>
      <c r="D58" s="207"/>
      <c r="E58" s="207"/>
      <c r="F58" s="203">
        <f aca="true" t="shared" si="1" ref="F58:G60">F59</f>
        <v>71</v>
      </c>
      <c r="G58" s="203">
        <f t="shared" si="1"/>
        <v>0</v>
      </c>
      <c r="H58" s="204">
        <f t="shared" si="0"/>
        <v>0</v>
      </c>
    </row>
    <row r="59" spans="1:8" s="27" customFormat="1" ht="29.25" customHeight="1">
      <c r="A59" s="62" t="s">
        <v>73</v>
      </c>
      <c r="B59" s="239">
        <v>969</v>
      </c>
      <c r="C59" s="206">
        <v>309</v>
      </c>
      <c r="D59" s="207" t="s">
        <v>205</v>
      </c>
      <c r="E59" s="207"/>
      <c r="F59" s="203">
        <f t="shared" si="1"/>
        <v>71</v>
      </c>
      <c r="G59" s="203">
        <f t="shared" si="1"/>
        <v>0</v>
      </c>
      <c r="H59" s="204">
        <f t="shared" si="0"/>
        <v>0</v>
      </c>
    </row>
    <row r="60" spans="1:8" s="27" customFormat="1" ht="46.5" customHeight="1">
      <c r="A60" s="34" t="s">
        <v>133</v>
      </c>
      <c r="B60" s="239">
        <v>969</v>
      </c>
      <c r="C60" s="206">
        <v>309</v>
      </c>
      <c r="D60" s="207" t="s">
        <v>205</v>
      </c>
      <c r="E60" s="207"/>
      <c r="F60" s="203">
        <f t="shared" si="1"/>
        <v>71</v>
      </c>
      <c r="G60" s="203">
        <f t="shared" si="1"/>
        <v>0</v>
      </c>
      <c r="H60" s="204">
        <f t="shared" si="0"/>
        <v>0</v>
      </c>
    </row>
    <row r="61" spans="1:8" s="27" customFormat="1" ht="18" customHeight="1">
      <c r="A61" s="54" t="s">
        <v>177</v>
      </c>
      <c r="B61" s="240">
        <v>969</v>
      </c>
      <c r="C61" s="225">
        <v>309</v>
      </c>
      <c r="D61" s="213" t="s">
        <v>205</v>
      </c>
      <c r="E61" s="213" t="s">
        <v>123</v>
      </c>
      <c r="F61" s="211">
        <v>71</v>
      </c>
      <c r="G61" s="211">
        <v>0</v>
      </c>
      <c r="H61" s="204">
        <f t="shared" si="0"/>
        <v>0</v>
      </c>
    </row>
    <row r="62" spans="1:8" s="22" customFormat="1" ht="16.5" customHeight="1">
      <c r="A62" s="34" t="s">
        <v>74</v>
      </c>
      <c r="B62" s="239">
        <v>969</v>
      </c>
      <c r="C62" s="206">
        <v>400</v>
      </c>
      <c r="D62" s="207"/>
      <c r="E62" s="207"/>
      <c r="F62" s="203">
        <f>F63+F66</f>
        <v>180.9</v>
      </c>
      <c r="G62" s="203">
        <f aca="true" t="shared" si="2" ref="F62:G65">G63</f>
        <v>0</v>
      </c>
      <c r="H62" s="204">
        <f t="shared" si="0"/>
        <v>0</v>
      </c>
    </row>
    <row r="63" spans="1:8" s="27" customFormat="1" ht="16.5" customHeight="1">
      <c r="A63" s="34" t="s">
        <v>75</v>
      </c>
      <c r="B63" s="239">
        <v>969</v>
      </c>
      <c r="C63" s="206">
        <v>401</v>
      </c>
      <c r="D63" s="207"/>
      <c r="E63" s="207"/>
      <c r="F63" s="203">
        <f t="shared" si="2"/>
        <v>175.9</v>
      </c>
      <c r="G63" s="203">
        <f t="shared" si="2"/>
        <v>0</v>
      </c>
      <c r="H63" s="204">
        <f t="shared" si="0"/>
        <v>0</v>
      </c>
    </row>
    <row r="64" spans="1:8" s="27" customFormat="1" ht="45" customHeight="1">
      <c r="A64" s="61" t="s">
        <v>303</v>
      </c>
      <c r="B64" s="239">
        <v>969</v>
      </c>
      <c r="C64" s="206">
        <v>401</v>
      </c>
      <c r="D64" s="207" t="s">
        <v>206</v>
      </c>
      <c r="E64" s="207"/>
      <c r="F64" s="203">
        <f t="shared" si="2"/>
        <v>175.9</v>
      </c>
      <c r="G64" s="203">
        <f t="shared" si="2"/>
        <v>0</v>
      </c>
      <c r="H64" s="204">
        <f t="shared" si="0"/>
        <v>0</v>
      </c>
    </row>
    <row r="65" spans="1:8" s="27" customFormat="1" ht="16.5" customHeight="1">
      <c r="A65" s="38" t="s">
        <v>124</v>
      </c>
      <c r="B65" s="240">
        <v>969</v>
      </c>
      <c r="C65" s="225">
        <v>401</v>
      </c>
      <c r="D65" s="213" t="s">
        <v>206</v>
      </c>
      <c r="E65" s="213" t="s">
        <v>116</v>
      </c>
      <c r="F65" s="211">
        <v>175.9</v>
      </c>
      <c r="G65" s="211">
        <f t="shared" si="2"/>
        <v>0</v>
      </c>
      <c r="H65" s="212">
        <f t="shared" si="0"/>
        <v>0</v>
      </c>
    </row>
    <row r="66" spans="1:8" s="27" customFormat="1" ht="20.25" customHeight="1">
      <c r="A66" s="34" t="s">
        <v>207</v>
      </c>
      <c r="B66" s="239">
        <v>969</v>
      </c>
      <c r="C66" s="206">
        <v>412</v>
      </c>
      <c r="D66" s="207"/>
      <c r="E66" s="207"/>
      <c r="F66" s="203">
        <f>F67</f>
        <v>5</v>
      </c>
      <c r="G66" s="250">
        <f>G67</f>
        <v>0</v>
      </c>
      <c r="H66" s="204">
        <f t="shared" si="0"/>
        <v>0</v>
      </c>
    </row>
    <row r="67" spans="1:8" s="27" customFormat="1" ht="20.25" customHeight="1">
      <c r="A67" s="34" t="s">
        <v>208</v>
      </c>
      <c r="B67" s="239">
        <v>969</v>
      </c>
      <c r="C67" s="206">
        <v>412</v>
      </c>
      <c r="D67" s="207" t="s">
        <v>209</v>
      </c>
      <c r="E67" s="207"/>
      <c r="F67" s="203">
        <f>F68</f>
        <v>5</v>
      </c>
      <c r="G67" s="250">
        <f>G68</f>
        <v>0</v>
      </c>
      <c r="H67" s="204">
        <f t="shared" si="0"/>
        <v>0</v>
      </c>
    </row>
    <row r="68" spans="1:8" s="27" customFormat="1" ht="20.25" customHeight="1">
      <c r="A68" s="54" t="s">
        <v>177</v>
      </c>
      <c r="B68" s="240">
        <v>969</v>
      </c>
      <c r="C68" s="225">
        <v>412</v>
      </c>
      <c r="D68" s="213" t="s">
        <v>209</v>
      </c>
      <c r="E68" s="213" t="s">
        <v>123</v>
      </c>
      <c r="F68" s="211">
        <v>5</v>
      </c>
      <c r="G68" s="215">
        <v>0</v>
      </c>
      <c r="H68" s="212">
        <f t="shared" si="0"/>
        <v>0</v>
      </c>
    </row>
    <row r="69" spans="1:8" s="27" customFormat="1" ht="17.25" customHeight="1">
      <c r="A69" s="34" t="s">
        <v>76</v>
      </c>
      <c r="B69" s="239">
        <v>969</v>
      </c>
      <c r="C69" s="206">
        <v>500</v>
      </c>
      <c r="D69" s="207"/>
      <c r="E69" s="207"/>
      <c r="F69" s="203">
        <f>F70</f>
        <v>62490.40000000001</v>
      </c>
      <c r="G69" s="203">
        <f>G70</f>
        <v>899.5</v>
      </c>
      <c r="H69" s="204">
        <f t="shared" si="0"/>
        <v>1.4</v>
      </c>
    </row>
    <row r="70" spans="1:8" s="27" customFormat="1" ht="15" customHeight="1">
      <c r="A70" s="34" t="s">
        <v>77</v>
      </c>
      <c r="B70" s="239">
        <v>969</v>
      </c>
      <c r="C70" s="206">
        <v>503</v>
      </c>
      <c r="D70" s="207"/>
      <c r="E70" s="207"/>
      <c r="F70" s="203">
        <f>F71+F74+F78+F80+F82+F76+F86+F89+F91+F93+F95+F84</f>
        <v>62490.40000000001</v>
      </c>
      <c r="G70" s="203">
        <f>G71+G74+G76+G78++G80+G82+G86+G89+G91+G93+G95</f>
        <v>899.5</v>
      </c>
      <c r="H70" s="204">
        <f t="shared" si="0"/>
        <v>1.4</v>
      </c>
    </row>
    <row r="71" spans="1:8" s="27" customFormat="1" ht="47.25" customHeight="1">
      <c r="A71" s="61" t="s">
        <v>78</v>
      </c>
      <c r="B71" s="239">
        <v>969</v>
      </c>
      <c r="C71" s="206">
        <v>503</v>
      </c>
      <c r="D71" s="207" t="s">
        <v>210</v>
      </c>
      <c r="E71" s="207"/>
      <c r="F71" s="203">
        <f>F72+F73</f>
        <v>30782.7</v>
      </c>
      <c r="G71" s="203">
        <f>G72</f>
        <v>0</v>
      </c>
      <c r="H71" s="204">
        <f t="shared" si="0"/>
        <v>0</v>
      </c>
    </row>
    <row r="72" spans="1:8" s="27" customFormat="1" ht="16.5" customHeight="1">
      <c r="A72" s="54" t="s">
        <v>177</v>
      </c>
      <c r="B72" s="240">
        <v>969</v>
      </c>
      <c r="C72" s="225">
        <v>503</v>
      </c>
      <c r="D72" s="213" t="s">
        <v>210</v>
      </c>
      <c r="E72" s="213" t="s">
        <v>123</v>
      </c>
      <c r="F72" s="211">
        <v>30682.7</v>
      </c>
      <c r="G72" s="215">
        <v>0</v>
      </c>
      <c r="H72" s="212">
        <f t="shared" si="0"/>
        <v>0</v>
      </c>
    </row>
    <row r="73" spans="1:8" s="27" customFormat="1" ht="16.5" customHeight="1">
      <c r="A73" s="38" t="s">
        <v>124</v>
      </c>
      <c r="B73" s="240">
        <v>969</v>
      </c>
      <c r="C73" s="225">
        <v>503</v>
      </c>
      <c r="D73" s="213" t="s">
        <v>210</v>
      </c>
      <c r="E73" s="213" t="s">
        <v>116</v>
      </c>
      <c r="F73" s="211">
        <v>100</v>
      </c>
      <c r="G73" s="215">
        <v>0</v>
      </c>
      <c r="H73" s="212">
        <f t="shared" si="0"/>
        <v>0</v>
      </c>
    </row>
    <row r="74" spans="1:8" s="27" customFormat="1" ht="16.5" customHeight="1">
      <c r="A74" s="61" t="s">
        <v>79</v>
      </c>
      <c r="B74" s="239">
        <v>969</v>
      </c>
      <c r="C74" s="206">
        <v>503</v>
      </c>
      <c r="D74" s="207" t="s">
        <v>212</v>
      </c>
      <c r="E74" s="207"/>
      <c r="F74" s="203">
        <f>F75</f>
        <v>8327.1</v>
      </c>
      <c r="G74" s="203">
        <f>G75</f>
        <v>0</v>
      </c>
      <c r="H74" s="204">
        <f t="shared" si="0"/>
        <v>0</v>
      </c>
    </row>
    <row r="75" spans="1:8" s="27" customFormat="1" ht="16.5" customHeight="1">
      <c r="A75" s="54" t="s">
        <v>177</v>
      </c>
      <c r="B75" s="240">
        <v>969</v>
      </c>
      <c r="C75" s="225">
        <v>503</v>
      </c>
      <c r="D75" s="213" t="s">
        <v>212</v>
      </c>
      <c r="E75" s="213" t="s">
        <v>123</v>
      </c>
      <c r="F75" s="211">
        <v>8327.1</v>
      </c>
      <c r="G75" s="211">
        <v>0</v>
      </c>
      <c r="H75" s="212">
        <f t="shared" si="0"/>
        <v>0</v>
      </c>
    </row>
    <row r="76" spans="1:8" s="27" customFormat="1" ht="34.5" customHeight="1">
      <c r="A76" s="61" t="s">
        <v>80</v>
      </c>
      <c r="B76" s="244">
        <v>969</v>
      </c>
      <c r="C76" s="201">
        <v>503</v>
      </c>
      <c r="D76" s="202" t="s">
        <v>211</v>
      </c>
      <c r="E76" s="202"/>
      <c r="F76" s="203">
        <f>F77</f>
        <v>744</v>
      </c>
      <c r="G76" s="250">
        <f>G77</f>
        <v>0</v>
      </c>
      <c r="H76" s="204">
        <f t="shared" si="0"/>
        <v>0</v>
      </c>
    </row>
    <row r="77" spans="1:8" s="27" customFormat="1" ht="17.25" customHeight="1">
      <c r="A77" s="54" t="s">
        <v>177</v>
      </c>
      <c r="B77" s="237">
        <v>969</v>
      </c>
      <c r="C77" s="209">
        <v>503</v>
      </c>
      <c r="D77" s="210" t="s">
        <v>211</v>
      </c>
      <c r="E77" s="210" t="s">
        <v>123</v>
      </c>
      <c r="F77" s="211">
        <v>744</v>
      </c>
      <c r="G77" s="215">
        <v>0</v>
      </c>
      <c r="H77" s="212">
        <f t="shared" si="0"/>
        <v>0</v>
      </c>
    </row>
    <row r="78" spans="1:8" s="27" customFormat="1" ht="16.5" customHeight="1">
      <c r="A78" s="61" t="s">
        <v>83</v>
      </c>
      <c r="B78" s="239">
        <v>969</v>
      </c>
      <c r="C78" s="206">
        <v>503</v>
      </c>
      <c r="D78" s="207" t="s">
        <v>213</v>
      </c>
      <c r="E78" s="207"/>
      <c r="F78" s="203">
        <f>F79</f>
        <v>1152</v>
      </c>
      <c r="G78" s="203">
        <f>G79</f>
        <v>0</v>
      </c>
      <c r="H78" s="204">
        <f aca="true" t="shared" si="3" ref="H78:H85">ROUND(G78/F78*100,1)</f>
        <v>0</v>
      </c>
    </row>
    <row r="79" spans="1:8" s="27" customFormat="1" ht="17.25" customHeight="1">
      <c r="A79" s="54" t="s">
        <v>177</v>
      </c>
      <c r="B79" s="240">
        <v>969</v>
      </c>
      <c r="C79" s="225">
        <v>503</v>
      </c>
      <c r="D79" s="213" t="s">
        <v>213</v>
      </c>
      <c r="E79" s="213" t="s">
        <v>123</v>
      </c>
      <c r="F79" s="211">
        <v>1152</v>
      </c>
      <c r="G79" s="211">
        <v>0</v>
      </c>
      <c r="H79" s="212">
        <f t="shared" si="3"/>
        <v>0</v>
      </c>
    </row>
    <row r="80" spans="1:8" s="27" customFormat="1" ht="66.75" customHeight="1">
      <c r="A80" s="61" t="s">
        <v>82</v>
      </c>
      <c r="B80" s="239">
        <v>969</v>
      </c>
      <c r="C80" s="206">
        <v>503</v>
      </c>
      <c r="D80" s="207" t="s">
        <v>214</v>
      </c>
      <c r="E80" s="207"/>
      <c r="F80" s="203">
        <f>F81</f>
        <v>142</v>
      </c>
      <c r="G80" s="203">
        <f>G81</f>
        <v>0</v>
      </c>
      <c r="H80" s="204">
        <f t="shared" si="3"/>
        <v>0</v>
      </c>
    </row>
    <row r="81" spans="1:8" s="27" customFormat="1" ht="17.25" customHeight="1">
      <c r="A81" s="54" t="s">
        <v>177</v>
      </c>
      <c r="B81" s="240">
        <v>969</v>
      </c>
      <c r="C81" s="225">
        <v>503</v>
      </c>
      <c r="D81" s="213" t="s">
        <v>214</v>
      </c>
      <c r="E81" s="213" t="s">
        <v>123</v>
      </c>
      <c r="F81" s="211">
        <v>142</v>
      </c>
      <c r="G81" s="211">
        <v>0</v>
      </c>
      <c r="H81" s="212">
        <f t="shared" si="3"/>
        <v>0</v>
      </c>
    </row>
    <row r="82" spans="1:8" s="27" customFormat="1" ht="30.75" customHeight="1">
      <c r="A82" s="214" t="s">
        <v>299</v>
      </c>
      <c r="B82" s="244">
        <v>969</v>
      </c>
      <c r="C82" s="201">
        <v>503</v>
      </c>
      <c r="D82" s="202" t="s">
        <v>215</v>
      </c>
      <c r="E82" s="202"/>
      <c r="F82" s="305">
        <f>F83</f>
        <v>5120.3</v>
      </c>
      <c r="G82" s="250">
        <f>G83</f>
        <v>717.3</v>
      </c>
      <c r="H82" s="204">
        <f t="shared" si="3"/>
        <v>14</v>
      </c>
    </row>
    <row r="83" spans="1:8" s="27" customFormat="1" ht="16.5" customHeight="1">
      <c r="A83" s="54" t="s">
        <v>177</v>
      </c>
      <c r="B83" s="237">
        <v>969</v>
      </c>
      <c r="C83" s="209">
        <v>503</v>
      </c>
      <c r="D83" s="210" t="s">
        <v>215</v>
      </c>
      <c r="E83" s="210" t="s">
        <v>123</v>
      </c>
      <c r="F83" s="216">
        <v>5120.3</v>
      </c>
      <c r="G83" s="215">
        <v>717.3</v>
      </c>
      <c r="H83" s="204">
        <f t="shared" si="3"/>
        <v>14</v>
      </c>
    </row>
    <row r="84" spans="1:8" s="27" customFormat="1" ht="32.25" customHeight="1">
      <c r="A84" s="214" t="s">
        <v>300</v>
      </c>
      <c r="B84" s="244">
        <v>969</v>
      </c>
      <c r="C84" s="201">
        <v>503</v>
      </c>
      <c r="D84" s="202" t="s">
        <v>216</v>
      </c>
      <c r="E84" s="202"/>
      <c r="F84" s="305">
        <f>F85</f>
        <v>700</v>
      </c>
      <c r="G84" s="250">
        <f>G85</f>
        <v>0</v>
      </c>
      <c r="H84" s="204">
        <f t="shared" si="3"/>
        <v>0</v>
      </c>
    </row>
    <row r="85" spans="1:8" s="27" customFormat="1" ht="16.5" customHeight="1">
      <c r="A85" s="54" t="s">
        <v>177</v>
      </c>
      <c r="B85" s="237">
        <v>969</v>
      </c>
      <c r="C85" s="209">
        <v>503</v>
      </c>
      <c r="D85" s="210" t="s">
        <v>216</v>
      </c>
      <c r="E85" s="210" t="s">
        <v>123</v>
      </c>
      <c r="F85" s="216">
        <v>700</v>
      </c>
      <c r="G85" s="215">
        <v>0</v>
      </c>
      <c r="H85" s="212">
        <f t="shared" si="3"/>
        <v>0</v>
      </c>
    </row>
    <row r="86" spans="1:8" s="27" customFormat="1" ht="33" customHeight="1">
      <c r="A86" s="61" t="s">
        <v>110</v>
      </c>
      <c r="B86" s="239">
        <v>969</v>
      </c>
      <c r="C86" s="206">
        <v>503</v>
      </c>
      <c r="D86" s="207" t="s">
        <v>217</v>
      </c>
      <c r="E86" s="207"/>
      <c r="F86" s="203">
        <f>F87+F88</f>
        <v>13666.3</v>
      </c>
      <c r="G86" s="203">
        <f>G87</f>
        <v>0</v>
      </c>
      <c r="H86" s="204">
        <f t="shared" si="0"/>
        <v>0</v>
      </c>
    </row>
    <row r="87" spans="1:8" s="27" customFormat="1" ht="16.5" customHeight="1">
      <c r="A87" s="54" t="s">
        <v>177</v>
      </c>
      <c r="B87" s="240">
        <v>969</v>
      </c>
      <c r="C87" s="225">
        <v>503</v>
      </c>
      <c r="D87" s="213" t="s">
        <v>217</v>
      </c>
      <c r="E87" s="213" t="s">
        <v>123</v>
      </c>
      <c r="F87" s="211">
        <v>13566.3</v>
      </c>
      <c r="G87" s="211">
        <f>G88</f>
        <v>0</v>
      </c>
      <c r="H87" s="204">
        <f t="shared" si="0"/>
        <v>0</v>
      </c>
    </row>
    <row r="88" spans="1:8" s="27" customFormat="1" ht="17.25" customHeight="1">
      <c r="A88" s="38" t="s">
        <v>124</v>
      </c>
      <c r="B88" s="240">
        <v>969</v>
      </c>
      <c r="C88" s="225">
        <v>503</v>
      </c>
      <c r="D88" s="213" t="s">
        <v>217</v>
      </c>
      <c r="E88" s="213" t="s">
        <v>116</v>
      </c>
      <c r="F88" s="211">
        <v>100</v>
      </c>
      <c r="G88" s="215">
        <v>0</v>
      </c>
      <c r="H88" s="204">
        <f t="shared" si="0"/>
        <v>0</v>
      </c>
    </row>
    <row r="89" spans="1:8" s="27" customFormat="1" ht="32.25" customHeight="1">
      <c r="A89" s="61" t="s">
        <v>81</v>
      </c>
      <c r="B89" s="239">
        <v>969</v>
      </c>
      <c r="C89" s="206">
        <v>503</v>
      </c>
      <c r="D89" s="207" t="s">
        <v>218</v>
      </c>
      <c r="E89" s="207"/>
      <c r="F89" s="203">
        <f>F90</f>
        <v>100</v>
      </c>
      <c r="G89" s="203">
        <f>G90</f>
        <v>0</v>
      </c>
      <c r="H89" s="204">
        <f t="shared" si="0"/>
        <v>0</v>
      </c>
    </row>
    <row r="90" spans="1:8" s="27" customFormat="1" ht="18" customHeight="1">
      <c r="A90" s="54" t="s">
        <v>177</v>
      </c>
      <c r="B90" s="240">
        <v>969</v>
      </c>
      <c r="C90" s="225">
        <v>503</v>
      </c>
      <c r="D90" s="213" t="s">
        <v>218</v>
      </c>
      <c r="E90" s="213" t="s">
        <v>123</v>
      </c>
      <c r="F90" s="211">
        <v>100</v>
      </c>
      <c r="G90" s="211">
        <v>0</v>
      </c>
      <c r="H90" s="212">
        <f t="shared" si="0"/>
        <v>0</v>
      </c>
    </row>
    <row r="91" spans="1:8" s="4" customFormat="1" ht="31.5" customHeight="1">
      <c r="A91" s="214" t="s">
        <v>219</v>
      </c>
      <c r="B91" s="244">
        <v>969</v>
      </c>
      <c r="C91" s="201">
        <v>503</v>
      </c>
      <c r="D91" s="202" t="s">
        <v>220</v>
      </c>
      <c r="E91" s="202"/>
      <c r="F91" s="305">
        <f>F92</f>
        <v>1100</v>
      </c>
      <c r="G91" s="305">
        <f>G92</f>
        <v>182.2</v>
      </c>
      <c r="H91" s="204">
        <f t="shared" si="0"/>
        <v>16.6</v>
      </c>
    </row>
    <row r="92" spans="1:8" s="27" customFormat="1" ht="17.25" customHeight="1">
      <c r="A92" s="54" t="s">
        <v>177</v>
      </c>
      <c r="B92" s="237">
        <v>969</v>
      </c>
      <c r="C92" s="209">
        <v>503</v>
      </c>
      <c r="D92" s="210" t="s">
        <v>220</v>
      </c>
      <c r="E92" s="210" t="s">
        <v>123</v>
      </c>
      <c r="F92" s="216">
        <v>1100</v>
      </c>
      <c r="G92" s="216">
        <v>182.2</v>
      </c>
      <c r="H92" s="212">
        <f t="shared" si="0"/>
        <v>16.6</v>
      </c>
    </row>
    <row r="93" spans="1:8" s="27" customFormat="1" ht="17.25" customHeight="1">
      <c r="A93" s="214" t="s">
        <v>111</v>
      </c>
      <c r="B93" s="244">
        <v>969</v>
      </c>
      <c r="C93" s="201">
        <v>503</v>
      </c>
      <c r="D93" s="202" t="s">
        <v>221</v>
      </c>
      <c r="E93" s="202"/>
      <c r="F93" s="305">
        <f>F94</f>
        <v>556</v>
      </c>
      <c r="G93" s="305">
        <f>G94</f>
        <v>0</v>
      </c>
      <c r="H93" s="204">
        <f t="shared" si="0"/>
        <v>0</v>
      </c>
    </row>
    <row r="94" spans="1:8" s="27" customFormat="1" ht="17.25" customHeight="1">
      <c r="A94" s="54" t="s">
        <v>177</v>
      </c>
      <c r="B94" s="237">
        <v>969</v>
      </c>
      <c r="C94" s="209">
        <v>503</v>
      </c>
      <c r="D94" s="210" t="s">
        <v>221</v>
      </c>
      <c r="E94" s="210" t="s">
        <v>123</v>
      </c>
      <c r="F94" s="216">
        <v>556</v>
      </c>
      <c r="G94" s="216">
        <v>0</v>
      </c>
      <c r="H94" s="212">
        <f t="shared" si="0"/>
        <v>0</v>
      </c>
    </row>
    <row r="95" spans="1:8" s="27" customFormat="1" ht="18" customHeight="1">
      <c r="A95" s="214" t="s">
        <v>112</v>
      </c>
      <c r="B95" s="244">
        <v>969</v>
      </c>
      <c r="C95" s="201">
        <v>503</v>
      </c>
      <c r="D95" s="202" t="s">
        <v>222</v>
      </c>
      <c r="E95" s="202"/>
      <c r="F95" s="305">
        <f>F96</f>
        <v>100</v>
      </c>
      <c r="G95" s="305">
        <f>G96</f>
        <v>0</v>
      </c>
      <c r="H95" s="204">
        <f t="shared" si="0"/>
        <v>0</v>
      </c>
    </row>
    <row r="96" spans="1:8" s="27" customFormat="1" ht="17.25" customHeight="1">
      <c r="A96" s="54" t="s">
        <v>177</v>
      </c>
      <c r="B96" s="237">
        <v>969</v>
      </c>
      <c r="C96" s="209">
        <v>503</v>
      </c>
      <c r="D96" s="210" t="s">
        <v>222</v>
      </c>
      <c r="E96" s="210" t="s">
        <v>123</v>
      </c>
      <c r="F96" s="241">
        <v>100</v>
      </c>
      <c r="G96" s="216">
        <v>0</v>
      </c>
      <c r="H96" s="204">
        <f t="shared" si="0"/>
        <v>0</v>
      </c>
    </row>
    <row r="97" spans="1:8" s="27" customFormat="1" ht="16.5" customHeight="1">
      <c r="A97" s="231" t="s">
        <v>84</v>
      </c>
      <c r="B97" s="236">
        <v>969</v>
      </c>
      <c r="C97" s="224">
        <v>700</v>
      </c>
      <c r="D97" s="233"/>
      <c r="E97" s="242"/>
      <c r="F97" s="222">
        <f>F98+F101</f>
        <v>787</v>
      </c>
      <c r="G97" s="222">
        <f>G98+G101</f>
        <v>0</v>
      </c>
      <c r="H97" s="204">
        <f aca="true" t="shared" si="4" ref="H97:H132">ROUND(G97/F97*100,1)</f>
        <v>0</v>
      </c>
    </row>
    <row r="98" spans="1:8" s="27" customFormat="1" ht="21" customHeight="1">
      <c r="A98" s="243" t="s">
        <v>125</v>
      </c>
      <c r="B98" s="244">
        <v>969</v>
      </c>
      <c r="C98" s="201">
        <v>705</v>
      </c>
      <c r="D98" s="245"/>
      <c r="E98" s="202"/>
      <c r="F98" s="203">
        <f>F99</f>
        <v>87</v>
      </c>
      <c r="G98" s="203">
        <f>G99</f>
        <v>0</v>
      </c>
      <c r="H98" s="204">
        <f t="shared" si="4"/>
        <v>0</v>
      </c>
    </row>
    <row r="99" spans="1:8" s="27" customFormat="1" ht="44.25" customHeight="1">
      <c r="A99" s="309" t="s">
        <v>134</v>
      </c>
      <c r="B99" s="244">
        <v>969</v>
      </c>
      <c r="C99" s="201">
        <v>705</v>
      </c>
      <c r="D99" s="310">
        <v>4280000181</v>
      </c>
      <c r="E99" s="202"/>
      <c r="F99" s="203">
        <f>F100</f>
        <v>87</v>
      </c>
      <c r="G99" s="203">
        <f>G100</f>
        <v>0</v>
      </c>
      <c r="H99" s="204">
        <f t="shared" si="4"/>
        <v>0</v>
      </c>
    </row>
    <row r="100" spans="1:8" s="27" customFormat="1" ht="16.5" customHeight="1">
      <c r="A100" s="54" t="s">
        <v>177</v>
      </c>
      <c r="B100" s="247">
        <v>969</v>
      </c>
      <c r="C100" s="248">
        <v>705</v>
      </c>
      <c r="D100" s="246">
        <v>4280000181</v>
      </c>
      <c r="E100" s="249" t="s">
        <v>123</v>
      </c>
      <c r="F100" s="211">
        <v>87</v>
      </c>
      <c r="G100" s="211">
        <v>0</v>
      </c>
      <c r="H100" s="212">
        <f t="shared" si="4"/>
        <v>0</v>
      </c>
    </row>
    <row r="101" spans="1:8" s="27" customFormat="1" ht="16.5" customHeight="1">
      <c r="A101" s="35" t="s">
        <v>301</v>
      </c>
      <c r="B101" s="244">
        <v>969</v>
      </c>
      <c r="C101" s="201">
        <v>709</v>
      </c>
      <c r="D101" s="202"/>
      <c r="E101" s="202"/>
      <c r="F101" s="203">
        <f>F102+F104+F106</f>
        <v>700</v>
      </c>
      <c r="G101" s="250">
        <f>G102+G104+G106</f>
        <v>0</v>
      </c>
      <c r="H101" s="204">
        <f t="shared" si="4"/>
        <v>0</v>
      </c>
    </row>
    <row r="102" spans="1:8" s="27" customFormat="1" ht="34.5" customHeight="1">
      <c r="A102" s="214" t="s">
        <v>135</v>
      </c>
      <c r="B102" s="244">
        <v>969</v>
      </c>
      <c r="C102" s="201">
        <v>709</v>
      </c>
      <c r="D102" s="202" t="s">
        <v>223</v>
      </c>
      <c r="E102" s="202"/>
      <c r="F102" s="203">
        <f>F103</f>
        <v>250</v>
      </c>
      <c r="G102" s="250">
        <f>G103</f>
        <v>0</v>
      </c>
      <c r="H102" s="204">
        <f>ROUND(G102/F102*100,1)</f>
        <v>0</v>
      </c>
    </row>
    <row r="103" spans="1:8" s="27" customFormat="1" ht="17.25" customHeight="1">
      <c r="A103" s="54" t="s">
        <v>177</v>
      </c>
      <c r="B103" s="237">
        <v>969</v>
      </c>
      <c r="C103" s="209">
        <v>709</v>
      </c>
      <c r="D103" s="210" t="s">
        <v>223</v>
      </c>
      <c r="E103" s="210" t="s">
        <v>123</v>
      </c>
      <c r="F103" s="211">
        <v>250</v>
      </c>
      <c r="G103" s="215">
        <f>G106</f>
        <v>0</v>
      </c>
      <c r="H103" s="212">
        <f>ROUND(G103/F103*100,1)</f>
        <v>0</v>
      </c>
    </row>
    <row r="104" spans="1:8" s="27" customFormat="1" ht="33.75" customHeight="1">
      <c r="A104" s="214" t="s">
        <v>85</v>
      </c>
      <c r="B104" s="244">
        <v>969</v>
      </c>
      <c r="C104" s="201">
        <v>709</v>
      </c>
      <c r="D104" s="202" t="s">
        <v>200</v>
      </c>
      <c r="E104" s="202"/>
      <c r="F104" s="203">
        <f>F105</f>
        <v>200</v>
      </c>
      <c r="G104" s="250">
        <f>G105</f>
        <v>0</v>
      </c>
      <c r="H104" s="204">
        <f>H105</f>
        <v>0</v>
      </c>
    </row>
    <row r="105" spans="1:8" s="27" customFormat="1" ht="17.25" customHeight="1">
      <c r="A105" s="54" t="s">
        <v>177</v>
      </c>
      <c r="B105" s="237">
        <v>969</v>
      </c>
      <c r="C105" s="209">
        <v>709</v>
      </c>
      <c r="D105" s="210" t="s">
        <v>200</v>
      </c>
      <c r="E105" s="210" t="s">
        <v>123</v>
      </c>
      <c r="F105" s="211">
        <v>200</v>
      </c>
      <c r="G105" s="215">
        <v>0</v>
      </c>
      <c r="H105" s="212">
        <v>0</v>
      </c>
    </row>
    <row r="106" spans="1:8" s="27" customFormat="1" ht="51" customHeight="1">
      <c r="A106" s="214" t="s">
        <v>224</v>
      </c>
      <c r="B106" s="244">
        <v>969</v>
      </c>
      <c r="C106" s="201">
        <v>709</v>
      </c>
      <c r="D106" s="202" t="s">
        <v>204</v>
      </c>
      <c r="E106" s="202"/>
      <c r="F106" s="203">
        <f>F107</f>
        <v>250</v>
      </c>
      <c r="G106" s="250">
        <f>G107</f>
        <v>0</v>
      </c>
      <c r="H106" s="204">
        <f t="shared" si="4"/>
        <v>0</v>
      </c>
    </row>
    <row r="107" spans="1:8" s="27" customFormat="1" ht="23.25" customHeight="1">
      <c r="A107" s="54" t="s">
        <v>177</v>
      </c>
      <c r="B107" s="237">
        <v>969</v>
      </c>
      <c r="C107" s="209">
        <v>709</v>
      </c>
      <c r="D107" s="210" t="s">
        <v>204</v>
      </c>
      <c r="E107" s="210" t="s">
        <v>123</v>
      </c>
      <c r="F107" s="211">
        <v>250</v>
      </c>
      <c r="G107" s="215">
        <v>0</v>
      </c>
      <c r="H107" s="212">
        <f t="shared" si="4"/>
        <v>0</v>
      </c>
    </row>
    <row r="108" spans="1:8" s="27" customFormat="1" ht="15.75">
      <c r="A108" s="34" t="s">
        <v>86</v>
      </c>
      <c r="B108" s="239">
        <v>969</v>
      </c>
      <c r="C108" s="206">
        <v>800</v>
      </c>
      <c r="D108" s="207"/>
      <c r="E108" s="207"/>
      <c r="F108" s="203">
        <f>F109+F112</f>
        <v>12565</v>
      </c>
      <c r="G108" s="203">
        <f>G109+G112</f>
        <v>1440</v>
      </c>
      <c r="H108" s="204">
        <f t="shared" si="4"/>
        <v>11.5</v>
      </c>
    </row>
    <row r="109" spans="1:8" s="27" customFormat="1" ht="15.75">
      <c r="A109" s="34" t="s">
        <v>87</v>
      </c>
      <c r="B109" s="239">
        <v>969</v>
      </c>
      <c r="C109" s="206">
        <v>801</v>
      </c>
      <c r="D109" s="207"/>
      <c r="E109" s="207"/>
      <c r="F109" s="203">
        <f>F110</f>
        <v>10815</v>
      </c>
      <c r="G109" s="203">
        <f>G110</f>
        <v>1390</v>
      </c>
      <c r="H109" s="204">
        <f t="shared" si="4"/>
        <v>12.9</v>
      </c>
    </row>
    <row r="110" spans="1:9" s="27" customFormat="1" ht="32.25" customHeight="1">
      <c r="A110" s="61" t="s">
        <v>88</v>
      </c>
      <c r="B110" s="239">
        <v>969</v>
      </c>
      <c r="C110" s="206">
        <v>801</v>
      </c>
      <c r="D110" s="207" t="s">
        <v>225</v>
      </c>
      <c r="E110" s="207"/>
      <c r="F110" s="203">
        <f>F111</f>
        <v>10815</v>
      </c>
      <c r="G110" s="203">
        <f>G111</f>
        <v>1390</v>
      </c>
      <c r="H110" s="204">
        <f t="shared" si="4"/>
        <v>12.9</v>
      </c>
      <c r="I110" s="36"/>
    </row>
    <row r="111" spans="1:9" s="27" customFormat="1" ht="17.25" customHeight="1">
      <c r="A111" s="54" t="s">
        <v>177</v>
      </c>
      <c r="B111" s="240">
        <v>969</v>
      </c>
      <c r="C111" s="225">
        <v>801</v>
      </c>
      <c r="D111" s="213" t="s">
        <v>225</v>
      </c>
      <c r="E111" s="213" t="s">
        <v>123</v>
      </c>
      <c r="F111" s="211">
        <v>10815</v>
      </c>
      <c r="G111" s="211">
        <v>1390</v>
      </c>
      <c r="H111" s="212">
        <f t="shared" si="4"/>
        <v>12.9</v>
      </c>
      <c r="I111" s="36"/>
    </row>
    <row r="112" spans="1:9" s="27" customFormat="1" ht="17.25" customHeight="1">
      <c r="A112" s="35" t="s">
        <v>113</v>
      </c>
      <c r="B112" s="244">
        <v>969</v>
      </c>
      <c r="C112" s="206">
        <v>804</v>
      </c>
      <c r="D112" s="207"/>
      <c r="E112" s="207"/>
      <c r="F112" s="203">
        <f>F113+F115</f>
        <v>1750</v>
      </c>
      <c r="G112" s="203">
        <f>G113+G115</f>
        <v>50</v>
      </c>
      <c r="H112" s="204">
        <f t="shared" si="4"/>
        <v>2.9</v>
      </c>
      <c r="I112" s="52"/>
    </row>
    <row r="113" spans="1:8" s="27" customFormat="1" ht="33.75" customHeight="1">
      <c r="A113" s="214" t="s">
        <v>226</v>
      </c>
      <c r="B113" s="244">
        <v>969</v>
      </c>
      <c r="C113" s="201">
        <v>804</v>
      </c>
      <c r="D113" s="202" t="s">
        <v>227</v>
      </c>
      <c r="E113" s="202"/>
      <c r="F113" s="203">
        <f>F114</f>
        <v>1400</v>
      </c>
      <c r="G113" s="250">
        <f>G114</f>
        <v>50</v>
      </c>
      <c r="H113" s="204">
        <f t="shared" si="4"/>
        <v>3.6</v>
      </c>
    </row>
    <row r="114" spans="1:8" s="27" customFormat="1" ht="17.25" customHeight="1">
      <c r="A114" s="54" t="s">
        <v>177</v>
      </c>
      <c r="B114" s="237">
        <v>969</v>
      </c>
      <c r="C114" s="209">
        <v>804</v>
      </c>
      <c r="D114" s="210" t="s">
        <v>227</v>
      </c>
      <c r="E114" s="210" t="s">
        <v>123</v>
      </c>
      <c r="F114" s="211">
        <v>1400</v>
      </c>
      <c r="G114" s="215">
        <v>50</v>
      </c>
      <c r="H114" s="212">
        <f t="shared" si="4"/>
        <v>3.6</v>
      </c>
    </row>
    <row r="115" spans="1:8" s="27" customFormat="1" ht="35.25" customHeight="1">
      <c r="A115" s="214" t="s">
        <v>201</v>
      </c>
      <c r="B115" s="244">
        <v>969</v>
      </c>
      <c r="C115" s="201">
        <v>804</v>
      </c>
      <c r="D115" s="202" t="s">
        <v>202</v>
      </c>
      <c r="E115" s="202"/>
      <c r="F115" s="203">
        <f>F116</f>
        <v>350</v>
      </c>
      <c r="G115" s="250">
        <f>G116</f>
        <v>0</v>
      </c>
      <c r="H115" s="204">
        <f t="shared" si="4"/>
        <v>0</v>
      </c>
    </row>
    <row r="116" spans="1:8" s="27" customFormat="1" ht="17.25" customHeight="1">
      <c r="A116" s="54" t="s">
        <v>177</v>
      </c>
      <c r="B116" s="237">
        <v>969</v>
      </c>
      <c r="C116" s="209">
        <v>804</v>
      </c>
      <c r="D116" s="210" t="s">
        <v>202</v>
      </c>
      <c r="E116" s="210" t="s">
        <v>123</v>
      </c>
      <c r="F116" s="211">
        <v>350</v>
      </c>
      <c r="G116" s="215">
        <v>0</v>
      </c>
      <c r="H116" s="212">
        <f t="shared" si="4"/>
        <v>0</v>
      </c>
    </row>
    <row r="117" spans="1:8" ht="17.25" customHeight="1">
      <c r="A117" s="35" t="s">
        <v>89</v>
      </c>
      <c r="B117" s="200">
        <v>969</v>
      </c>
      <c r="C117" s="201">
        <v>1000</v>
      </c>
      <c r="D117" s="202"/>
      <c r="E117" s="202"/>
      <c r="F117" s="203">
        <f>F118+F121</f>
        <v>19073.600000000002</v>
      </c>
      <c r="G117" s="250">
        <f>G118+G121</f>
        <v>4132.2</v>
      </c>
      <c r="H117" s="204">
        <f t="shared" si="4"/>
        <v>21.7</v>
      </c>
    </row>
    <row r="118" spans="1:8" ht="17.25" customHeight="1">
      <c r="A118" s="35" t="s">
        <v>136</v>
      </c>
      <c r="B118" s="200">
        <v>969</v>
      </c>
      <c r="C118" s="201">
        <v>1003</v>
      </c>
      <c r="D118" s="202"/>
      <c r="E118" s="202"/>
      <c r="F118" s="203">
        <f>F119</f>
        <v>449.3</v>
      </c>
      <c r="G118" s="250">
        <f>G119</f>
        <v>37.4</v>
      </c>
      <c r="H118" s="204">
        <f t="shared" si="4"/>
        <v>8.3</v>
      </c>
    </row>
    <row r="119" spans="1:8" ht="31.5" customHeight="1">
      <c r="A119" s="35" t="s">
        <v>137</v>
      </c>
      <c r="B119" s="200">
        <v>969</v>
      </c>
      <c r="C119" s="201">
        <v>1003</v>
      </c>
      <c r="D119" s="202" t="s">
        <v>242</v>
      </c>
      <c r="E119" s="202"/>
      <c r="F119" s="203">
        <f>F120</f>
        <v>449.3</v>
      </c>
      <c r="G119" s="250">
        <f>G120</f>
        <v>37.4</v>
      </c>
      <c r="H119" s="204">
        <f t="shared" si="4"/>
        <v>8.3</v>
      </c>
    </row>
    <row r="120" spans="1:8" ht="16.5" customHeight="1">
      <c r="A120" s="54" t="s">
        <v>126</v>
      </c>
      <c r="B120" s="208">
        <v>969</v>
      </c>
      <c r="C120" s="209">
        <v>1003</v>
      </c>
      <c r="D120" s="210" t="s">
        <v>242</v>
      </c>
      <c r="E120" s="210" t="s">
        <v>127</v>
      </c>
      <c r="F120" s="68">
        <v>449.3</v>
      </c>
      <c r="G120" s="68">
        <v>37.4</v>
      </c>
      <c r="H120" s="204">
        <v>0</v>
      </c>
    </row>
    <row r="121" spans="1:8" ht="16.5" customHeight="1">
      <c r="A121" s="35" t="s">
        <v>90</v>
      </c>
      <c r="B121" s="208">
        <v>969</v>
      </c>
      <c r="C121" s="201">
        <v>1004</v>
      </c>
      <c r="D121" s="210"/>
      <c r="E121" s="210"/>
      <c r="F121" s="251">
        <f>F122+F124</f>
        <v>18624.300000000003</v>
      </c>
      <c r="G121" s="251">
        <f>G122+G124</f>
        <v>4094.8</v>
      </c>
      <c r="H121" s="204">
        <f>ROUND(G121/F121*100,1)</f>
        <v>22</v>
      </c>
    </row>
    <row r="122" spans="1:8" s="22" customFormat="1" ht="51" customHeight="1">
      <c r="A122" s="35" t="s">
        <v>138</v>
      </c>
      <c r="B122" s="200">
        <v>969</v>
      </c>
      <c r="C122" s="201">
        <v>1004</v>
      </c>
      <c r="D122" s="252" t="s">
        <v>239</v>
      </c>
      <c r="E122" s="202"/>
      <c r="F122" s="251">
        <f>F123</f>
        <v>12822.7</v>
      </c>
      <c r="G122" s="251">
        <f>G123</f>
        <v>3104.4</v>
      </c>
      <c r="H122" s="204">
        <f t="shared" si="4"/>
        <v>24.2</v>
      </c>
    </row>
    <row r="123" spans="1:8" ht="17.25" customHeight="1">
      <c r="A123" s="54" t="s">
        <v>126</v>
      </c>
      <c r="B123" s="208">
        <v>969</v>
      </c>
      <c r="C123" s="209">
        <v>1004</v>
      </c>
      <c r="D123" s="253" t="s">
        <v>239</v>
      </c>
      <c r="E123" s="210" t="s">
        <v>127</v>
      </c>
      <c r="F123" s="68">
        <v>12822.7</v>
      </c>
      <c r="G123" s="68">
        <v>3104.4</v>
      </c>
      <c r="H123" s="212">
        <f t="shared" si="4"/>
        <v>24.2</v>
      </c>
    </row>
    <row r="124" spans="1:8" s="22" customFormat="1" ht="51" customHeight="1">
      <c r="A124" s="35" t="s">
        <v>186</v>
      </c>
      <c r="B124" s="254">
        <v>969</v>
      </c>
      <c r="C124" s="255">
        <v>1004</v>
      </c>
      <c r="D124" s="252" t="s">
        <v>238</v>
      </c>
      <c r="E124" s="252"/>
      <c r="F124" s="251">
        <f>F125</f>
        <v>5801.6</v>
      </c>
      <c r="G124" s="251">
        <f>G125</f>
        <v>990.4</v>
      </c>
      <c r="H124" s="204">
        <f t="shared" si="4"/>
        <v>17.1</v>
      </c>
    </row>
    <row r="125" spans="1:8" ht="16.5" customHeight="1">
      <c r="A125" s="54" t="s">
        <v>126</v>
      </c>
      <c r="B125" s="256">
        <v>969</v>
      </c>
      <c r="C125" s="257">
        <v>1004</v>
      </c>
      <c r="D125" s="253" t="s">
        <v>238</v>
      </c>
      <c r="E125" s="253" t="s">
        <v>127</v>
      </c>
      <c r="F125" s="68">
        <v>5801.6</v>
      </c>
      <c r="G125" s="68">
        <v>990.4</v>
      </c>
      <c r="H125" s="204">
        <f t="shared" si="4"/>
        <v>17.1</v>
      </c>
    </row>
    <row r="126" spans="1:8" ht="16.5" customHeight="1">
      <c r="A126" s="34" t="s">
        <v>91</v>
      </c>
      <c r="B126" s="239">
        <v>969</v>
      </c>
      <c r="C126" s="206">
        <v>1100</v>
      </c>
      <c r="D126" s="207"/>
      <c r="E126" s="207"/>
      <c r="F126" s="203">
        <f aca="true" t="shared" si="5" ref="F126:G128">F127</f>
        <v>500</v>
      </c>
      <c r="G126" s="203">
        <f t="shared" si="5"/>
        <v>0</v>
      </c>
      <c r="H126" s="204">
        <f t="shared" si="4"/>
        <v>0</v>
      </c>
    </row>
    <row r="127" spans="1:8" ht="17.25" customHeight="1">
      <c r="A127" s="34" t="s">
        <v>187</v>
      </c>
      <c r="B127" s="239">
        <v>969</v>
      </c>
      <c r="C127" s="206">
        <v>1101</v>
      </c>
      <c r="D127" s="213"/>
      <c r="E127" s="207"/>
      <c r="F127" s="203">
        <f t="shared" si="5"/>
        <v>500</v>
      </c>
      <c r="G127" s="203">
        <f t="shared" si="5"/>
        <v>0</v>
      </c>
      <c r="H127" s="204">
        <f t="shared" si="4"/>
        <v>0</v>
      </c>
    </row>
    <row r="128" spans="1:8" ht="51" customHeight="1">
      <c r="A128" s="34" t="s">
        <v>188</v>
      </c>
      <c r="B128" s="239">
        <v>969</v>
      </c>
      <c r="C128" s="206">
        <v>1101</v>
      </c>
      <c r="D128" s="207" t="s">
        <v>240</v>
      </c>
      <c r="E128" s="207"/>
      <c r="F128" s="203">
        <f t="shared" si="5"/>
        <v>500</v>
      </c>
      <c r="G128" s="203">
        <f t="shared" si="5"/>
        <v>0</v>
      </c>
      <c r="H128" s="204">
        <f t="shared" si="4"/>
        <v>0</v>
      </c>
    </row>
    <row r="129" spans="1:8" ht="16.5" customHeight="1">
      <c r="A129" s="54" t="s">
        <v>177</v>
      </c>
      <c r="B129" s="240">
        <v>969</v>
      </c>
      <c r="C129" s="225">
        <v>1101</v>
      </c>
      <c r="D129" s="213" t="s">
        <v>240</v>
      </c>
      <c r="E129" s="213" t="s">
        <v>123</v>
      </c>
      <c r="F129" s="211">
        <v>500</v>
      </c>
      <c r="G129" s="211">
        <v>0</v>
      </c>
      <c r="H129" s="212">
        <f t="shared" si="4"/>
        <v>0</v>
      </c>
    </row>
    <row r="130" spans="1:8" ht="16.5" customHeight="1">
      <c r="A130" s="34" t="s">
        <v>92</v>
      </c>
      <c r="B130" s="205">
        <v>969</v>
      </c>
      <c r="C130" s="206">
        <v>1200</v>
      </c>
      <c r="D130" s="207"/>
      <c r="E130" s="207"/>
      <c r="F130" s="203">
        <f aca="true" t="shared" si="6" ref="F130:G132">F131</f>
        <v>530</v>
      </c>
      <c r="G130" s="203">
        <f t="shared" si="6"/>
        <v>93.6</v>
      </c>
      <c r="H130" s="204">
        <f t="shared" si="4"/>
        <v>17.7</v>
      </c>
    </row>
    <row r="131" spans="1:8" ht="16.5" customHeight="1">
      <c r="A131" s="34" t="s">
        <v>93</v>
      </c>
      <c r="B131" s="239">
        <v>969</v>
      </c>
      <c r="C131" s="206">
        <v>1202</v>
      </c>
      <c r="D131" s="207"/>
      <c r="E131" s="207"/>
      <c r="F131" s="203">
        <f t="shared" si="6"/>
        <v>530</v>
      </c>
      <c r="G131" s="203">
        <f t="shared" si="6"/>
        <v>93.6</v>
      </c>
      <c r="H131" s="204">
        <f t="shared" si="4"/>
        <v>17.7</v>
      </c>
    </row>
    <row r="132" spans="1:8" ht="17.25" customHeight="1">
      <c r="A132" s="34" t="s">
        <v>139</v>
      </c>
      <c r="B132" s="239">
        <v>969</v>
      </c>
      <c r="C132" s="206">
        <v>1202</v>
      </c>
      <c r="D132" s="207" t="s">
        <v>241</v>
      </c>
      <c r="E132" s="311"/>
      <c r="F132" s="203">
        <f t="shared" si="6"/>
        <v>530</v>
      </c>
      <c r="G132" s="203">
        <f t="shared" si="6"/>
        <v>93.6</v>
      </c>
      <c r="H132" s="204">
        <f t="shared" si="4"/>
        <v>17.7</v>
      </c>
    </row>
    <row r="133" spans="1:8" ht="17.25" customHeight="1">
      <c r="A133" s="54" t="s">
        <v>177</v>
      </c>
      <c r="B133" s="240">
        <v>969</v>
      </c>
      <c r="C133" s="225">
        <v>1202</v>
      </c>
      <c r="D133" s="213" t="s">
        <v>241</v>
      </c>
      <c r="E133" s="258" t="s">
        <v>123</v>
      </c>
      <c r="F133" s="211">
        <v>530</v>
      </c>
      <c r="G133" s="211">
        <v>93.6</v>
      </c>
      <c r="H133" s="212">
        <f>ROUND(G133/F133*100,1)</f>
        <v>17.7</v>
      </c>
    </row>
    <row r="134" spans="1:8" ht="15.75">
      <c r="A134" s="63" t="s">
        <v>94</v>
      </c>
      <c r="B134" s="259"/>
      <c r="C134" s="189"/>
      <c r="D134" s="190"/>
      <c r="E134" s="191"/>
      <c r="F134" s="107">
        <f>F10+F26</f>
        <v>127649.1</v>
      </c>
      <c r="G134" s="107">
        <f>G10+G26</f>
        <v>11360.300000000001</v>
      </c>
      <c r="H134" s="192">
        <f>ROUND(G134/F134*100,1)</f>
        <v>8.9</v>
      </c>
    </row>
  </sheetData>
  <sheetProtection/>
  <mergeCells count="12">
    <mergeCell ref="E8:E9"/>
    <mergeCell ref="F8:F9"/>
    <mergeCell ref="A4:H4"/>
    <mergeCell ref="G1:H1"/>
    <mergeCell ref="A5:H5"/>
    <mergeCell ref="D2:H2"/>
    <mergeCell ref="G8:G9"/>
    <mergeCell ref="H8:H9"/>
    <mergeCell ref="A8:A9"/>
    <mergeCell ref="B8:B9"/>
    <mergeCell ref="C8:C9"/>
    <mergeCell ref="D8:D9"/>
  </mergeCells>
  <printOptions horizontalCentered="1"/>
  <pageMargins left="0.31496062992125984" right="0.15748031496062992" top="0.6299212598425197" bottom="0.1968503937007874" header="0.6299212598425197" footer="0.196850393700787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9"/>
  <sheetViews>
    <sheetView zoomScale="88" zoomScaleNormal="88" zoomScalePageLayoutView="0" workbookViewId="0" topLeftCell="A103">
      <selection activeCell="H2" sqref="H2"/>
    </sheetView>
  </sheetViews>
  <sheetFormatPr defaultColWidth="9.140625" defaultRowHeight="12.75"/>
  <cols>
    <col min="1" max="1" width="104.421875" style="0" customWidth="1"/>
    <col min="2" max="2" width="11.7109375" style="0" customWidth="1"/>
    <col min="3" max="3" width="15.00390625" style="0" customWidth="1"/>
    <col min="4" max="4" width="10.421875" style="0" customWidth="1"/>
    <col min="5" max="5" width="13.421875" style="0" customWidth="1"/>
    <col min="6" max="6" width="15.7109375" style="0" customWidth="1"/>
    <col min="7" max="7" width="13.57421875" style="0" customWidth="1"/>
  </cols>
  <sheetData>
    <row r="1" spans="1:7" ht="15.75">
      <c r="A1" s="2" t="s">
        <v>236</v>
      </c>
      <c r="B1" s="53"/>
      <c r="C1" s="53"/>
      <c r="D1" s="53"/>
      <c r="E1" s="330" t="s">
        <v>237</v>
      </c>
      <c r="F1" s="330"/>
      <c r="G1" s="330"/>
    </row>
    <row r="2" spans="1:7" ht="18" customHeight="1">
      <c r="A2" s="4"/>
      <c r="B2" s="53" t="s">
        <v>305</v>
      </c>
      <c r="C2" s="53"/>
      <c r="D2" s="31"/>
      <c r="E2" s="31"/>
      <c r="F2" s="31"/>
      <c r="G2" s="188"/>
    </row>
    <row r="3" spans="1:7" ht="39" customHeight="1">
      <c r="A3" s="344" t="s">
        <v>293</v>
      </c>
      <c r="B3" s="344"/>
      <c r="C3" s="344"/>
      <c r="D3" s="344"/>
      <c r="E3" s="344"/>
      <c r="F3" s="344"/>
      <c r="G3" s="26"/>
    </row>
    <row r="4" ht="15.75">
      <c r="A4" s="32" t="s">
        <v>131</v>
      </c>
    </row>
    <row r="6" spans="1:7" ht="12.75" customHeight="1">
      <c r="A6" s="336" t="s">
        <v>58</v>
      </c>
      <c r="B6" s="338" t="s">
        <v>60</v>
      </c>
      <c r="C6" s="340" t="s">
        <v>61</v>
      </c>
      <c r="D6" s="334" t="s">
        <v>62</v>
      </c>
      <c r="E6" s="334" t="s">
        <v>302</v>
      </c>
      <c r="F6" s="334" t="s">
        <v>55</v>
      </c>
      <c r="G6" s="334" t="s">
        <v>56</v>
      </c>
    </row>
    <row r="7" spans="1:7" ht="35.25" customHeight="1">
      <c r="A7" s="337"/>
      <c r="B7" s="339"/>
      <c r="C7" s="345"/>
      <c r="D7" s="342"/>
      <c r="E7" s="343"/>
      <c r="F7" s="343"/>
      <c r="G7" s="343"/>
    </row>
    <row r="8" spans="1:7" ht="22.5" customHeight="1">
      <c r="A8" s="55" t="s">
        <v>63</v>
      </c>
      <c r="B8" s="69">
        <v>100</v>
      </c>
      <c r="C8" s="71"/>
      <c r="D8" s="71"/>
      <c r="E8" s="77">
        <f>E9+E12+E37+E40+E23</f>
        <v>31451.199999999997</v>
      </c>
      <c r="F8" s="103">
        <f>F9+F12+F23+F37+F40</f>
        <v>4795</v>
      </c>
      <c r="G8" s="295">
        <f>ROUND(F8/E8*100,1)</f>
        <v>15.2</v>
      </c>
    </row>
    <row r="9" spans="1:7" ht="36" customHeight="1">
      <c r="A9" s="56" t="s">
        <v>64</v>
      </c>
      <c r="B9" s="69">
        <v>102</v>
      </c>
      <c r="C9" s="71"/>
      <c r="D9" s="71"/>
      <c r="E9" s="77">
        <f>E10</f>
        <v>1214.1</v>
      </c>
      <c r="F9" s="77">
        <f>F10</f>
        <v>139.4</v>
      </c>
      <c r="G9" s="80">
        <f aca="true" t="shared" si="0" ref="G9:G22">ROUND(F9/E9*100,1)</f>
        <v>11.5</v>
      </c>
    </row>
    <row r="10" spans="1:7" ht="20.25" customHeight="1">
      <c r="A10" s="312" t="s">
        <v>119</v>
      </c>
      <c r="B10" s="69">
        <v>102</v>
      </c>
      <c r="C10" s="71" t="s">
        <v>229</v>
      </c>
      <c r="D10" s="71"/>
      <c r="E10" s="77">
        <f>E11</f>
        <v>1214.1</v>
      </c>
      <c r="F10" s="77">
        <f>F11</f>
        <v>139.4</v>
      </c>
      <c r="G10" s="80">
        <f t="shared" si="0"/>
        <v>11.5</v>
      </c>
    </row>
    <row r="11" spans="1:7" ht="56.25" customHeight="1">
      <c r="A11" s="59" t="s">
        <v>120</v>
      </c>
      <c r="B11" s="65">
        <v>102</v>
      </c>
      <c r="C11" s="66" t="s">
        <v>229</v>
      </c>
      <c r="D11" s="66" t="s">
        <v>121</v>
      </c>
      <c r="E11" s="67">
        <v>1214.1</v>
      </c>
      <c r="F11" s="67">
        <v>139.4</v>
      </c>
      <c r="G11" s="79">
        <f t="shared" si="0"/>
        <v>11.5</v>
      </c>
    </row>
    <row r="12" spans="1:7" ht="38.25" customHeight="1">
      <c r="A12" s="56" t="s">
        <v>65</v>
      </c>
      <c r="B12" s="69">
        <v>103</v>
      </c>
      <c r="C12" s="71"/>
      <c r="D12" s="71"/>
      <c r="E12" s="77">
        <f>E13+E15+E17+E21</f>
        <v>3061.6000000000004</v>
      </c>
      <c r="F12" s="77">
        <f>F13+F15+F17+F21</f>
        <v>520.6</v>
      </c>
      <c r="G12" s="80">
        <f t="shared" si="0"/>
        <v>17</v>
      </c>
    </row>
    <row r="13" spans="1:7" ht="18.75" customHeight="1">
      <c r="A13" s="58" t="s">
        <v>122</v>
      </c>
      <c r="B13" s="69">
        <v>103</v>
      </c>
      <c r="C13" s="71" t="s">
        <v>230</v>
      </c>
      <c r="D13" s="71"/>
      <c r="E13" s="77">
        <f>E14</f>
        <v>1037.4</v>
      </c>
      <c r="F13" s="77">
        <f>F14</f>
        <v>177.9</v>
      </c>
      <c r="G13" s="80">
        <f t="shared" si="0"/>
        <v>17.1</v>
      </c>
    </row>
    <row r="14" spans="1:7" ht="60" customHeight="1">
      <c r="A14" s="57" t="s">
        <v>120</v>
      </c>
      <c r="B14" s="65">
        <v>103</v>
      </c>
      <c r="C14" s="66" t="s">
        <v>230</v>
      </c>
      <c r="D14" s="66" t="s">
        <v>121</v>
      </c>
      <c r="E14" s="67">
        <v>1037.4</v>
      </c>
      <c r="F14" s="67">
        <v>177.9</v>
      </c>
      <c r="G14" s="79">
        <f t="shared" si="0"/>
        <v>17.1</v>
      </c>
    </row>
    <row r="15" spans="1:7" ht="39" customHeight="1">
      <c r="A15" s="58" t="s">
        <v>66</v>
      </c>
      <c r="B15" s="69">
        <v>103</v>
      </c>
      <c r="C15" s="71" t="s">
        <v>231</v>
      </c>
      <c r="D15" s="71"/>
      <c r="E15" s="77">
        <f>E16</f>
        <v>280.8</v>
      </c>
      <c r="F15" s="77">
        <f>F16</f>
        <v>0</v>
      </c>
      <c r="G15" s="80">
        <f t="shared" si="0"/>
        <v>0</v>
      </c>
    </row>
    <row r="16" spans="1:7" ht="56.25" customHeight="1">
      <c r="A16" s="57" t="s">
        <v>120</v>
      </c>
      <c r="B16" s="65">
        <v>103</v>
      </c>
      <c r="C16" s="66" t="s">
        <v>231</v>
      </c>
      <c r="D16" s="66" t="s">
        <v>121</v>
      </c>
      <c r="E16" s="67">
        <v>280.8</v>
      </c>
      <c r="F16" s="67">
        <v>0</v>
      </c>
      <c r="G16" s="79">
        <f t="shared" si="0"/>
        <v>0</v>
      </c>
    </row>
    <row r="17" spans="1:7" s="37" customFormat="1" ht="18.75" customHeight="1">
      <c r="A17" s="58" t="s">
        <v>67</v>
      </c>
      <c r="B17" s="69">
        <v>103</v>
      </c>
      <c r="C17" s="71" t="s">
        <v>232</v>
      </c>
      <c r="D17" s="71"/>
      <c r="E17" s="77">
        <f>E18+E19+E20</f>
        <v>1671.4</v>
      </c>
      <c r="F17" s="77">
        <f>F18+F19+F20</f>
        <v>324.7</v>
      </c>
      <c r="G17" s="80">
        <f t="shared" si="0"/>
        <v>19.4</v>
      </c>
    </row>
    <row r="18" spans="1:7" ht="55.5" customHeight="1">
      <c r="A18" s="57" t="s">
        <v>120</v>
      </c>
      <c r="B18" s="65">
        <v>103</v>
      </c>
      <c r="C18" s="66" t="s">
        <v>232</v>
      </c>
      <c r="D18" s="66" t="s">
        <v>121</v>
      </c>
      <c r="E18" s="67">
        <v>1386.4</v>
      </c>
      <c r="F18" s="82">
        <v>246.7</v>
      </c>
      <c r="G18" s="79">
        <f t="shared" si="0"/>
        <v>17.8</v>
      </c>
    </row>
    <row r="19" spans="1:7" ht="22.5" customHeight="1">
      <c r="A19" s="57" t="s">
        <v>177</v>
      </c>
      <c r="B19" s="65">
        <v>103</v>
      </c>
      <c r="C19" s="66" t="s">
        <v>232</v>
      </c>
      <c r="D19" s="66" t="s">
        <v>123</v>
      </c>
      <c r="E19" s="67">
        <v>284</v>
      </c>
      <c r="F19" s="82">
        <v>78</v>
      </c>
      <c r="G19" s="79">
        <f t="shared" si="0"/>
        <v>27.5</v>
      </c>
    </row>
    <row r="20" spans="1:7" ht="19.5" customHeight="1">
      <c r="A20" s="57" t="s">
        <v>124</v>
      </c>
      <c r="B20" s="65">
        <v>103</v>
      </c>
      <c r="C20" s="66" t="s">
        <v>232</v>
      </c>
      <c r="D20" s="66" t="s">
        <v>116</v>
      </c>
      <c r="E20" s="67">
        <v>1</v>
      </c>
      <c r="F20" s="82">
        <v>0</v>
      </c>
      <c r="G20" s="79">
        <f t="shared" si="0"/>
        <v>0</v>
      </c>
    </row>
    <row r="21" spans="1:7" s="37" customFormat="1" ht="33" customHeight="1">
      <c r="A21" s="35" t="s">
        <v>178</v>
      </c>
      <c r="B21" s="69">
        <v>103</v>
      </c>
      <c r="C21" s="71" t="s">
        <v>228</v>
      </c>
      <c r="D21" s="71"/>
      <c r="E21" s="77">
        <f>E22</f>
        <v>72</v>
      </c>
      <c r="F21" s="77">
        <f>F22</f>
        <v>18</v>
      </c>
      <c r="G21" s="80">
        <f t="shared" si="0"/>
        <v>25</v>
      </c>
    </row>
    <row r="22" spans="1:7" ht="18" customHeight="1">
      <c r="A22" s="54" t="s">
        <v>124</v>
      </c>
      <c r="B22" s="65">
        <v>103</v>
      </c>
      <c r="C22" s="66" t="s">
        <v>228</v>
      </c>
      <c r="D22" s="66" t="s">
        <v>116</v>
      </c>
      <c r="E22" s="67">
        <v>72</v>
      </c>
      <c r="F22" s="82">
        <v>18</v>
      </c>
      <c r="G22" s="79">
        <f t="shared" si="0"/>
        <v>25</v>
      </c>
    </row>
    <row r="23" spans="1:7" ht="36.75" customHeight="1">
      <c r="A23" s="34" t="s">
        <v>69</v>
      </c>
      <c r="B23" s="69">
        <v>104</v>
      </c>
      <c r="C23" s="71"/>
      <c r="D23" s="71"/>
      <c r="E23" s="77">
        <f>E24+E26+E35+E32+E30</f>
        <v>26764.499999999996</v>
      </c>
      <c r="F23" s="77">
        <f>F24+F26+F35+F32+F30</f>
        <v>4125</v>
      </c>
      <c r="G23" s="80">
        <f>ROUND(F23/E23*100,1)</f>
        <v>15.4</v>
      </c>
    </row>
    <row r="24" spans="1:7" ht="31.5" customHeight="1">
      <c r="A24" s="61" t="s">
        <v>294</v>
      </c>
      <c r="B24" s="69">
        <v>104</v>
      </c>
      <c r="C24" s="71" t="s">
        <v>233</v>
      </c>
      <c r="D24" s="71"/>
      <c r="E24" s="77">
        <f>E25</f>
        <v>1214.1</v>
      </c>
      <c r="F24" s="77">
        <f>F25</f>
        <v>199.2</v>
      </c>
      <c r="G24" s="80">
        <f aca="true" t="shared" si="1" ref="G24:G36">ROUND(F24/E24*100,1)</f>
        <v>16.4</v>
      </c>
    </row>
    <row r="25" spans="1:7" ht="50.25" customHeight="1">
      <c r="A25" s="54" t="s">
        <v>120</v>
      </c>
      <c r="B25" s="65">
        <v>104</v>
      </c>
      <c r="C25" s="66" t="s">
        <v>233</v>
      </c>
      <c r="D25" s="66" t="s">
        <v>121</v>
      </c>
      <c r="E25" s="67">
        <v>1214.1</v>
      </c>
      <c r="F25" s="81">
        <v>199.2</v>
      </c>
      <c r="G25" s="79">
        <f t="shared" si="1"/>
        <v>16.4</v>
      </c>
    </row>
    <row r="26" spans="1:7" ht="32.25" customHeight="1">
      <c r="A26" s="214" t="s">
        <v>295</v>
      </c>
      <c r="B26" s="69">
        <v>104</v>
      </c>
      <c r="C26" s="71" t="s">
        <v>234</v>
      </c>
      <c r="D26" s="313"/>
      <c r="E26" s="77">
        <f>E27+E28+E29</f>
        <v>21416.2</v>
      </c>
      <c r="F26" s="77">
        <f>F27+F28+F29</f>
        <v>3235.5</v>
      </c>
      <c r="G26" s="80">
        <f t="shared" si="1"/>
        <v>15.1</v>
      </c>
    </row>
    <row r="27" spans="1:7" ht="51.75" customHeight="1">
      <c r="A27" s="54" t="s">
        <v>120</v>
      </c>
      <c r="B27" s="83">
        <v>104</v>
      </c>
      <c r="C27" s="84" t="s">
        <v>234</v>
      </c>
      <c r="D27" s="84" t="s">
        <v>121</v>
      </c>
      <c r="E27" s="85">
        <v>19495.7</v>
      </c>
      <c r="F27" s="85">
        <v>2656.4</v>
      </c>
      <c r="G27" s="86">
        <f t="shared" si="1"/>
        <v>13.6</v>
      </c>
    </row>
    <row r="28" spans="1:7" ht="18" customHeight="1">
      <c r="A28" s="54" t="s">
        <v>177</v>
      </c>
      <c r="B28" s="83">
        <v>104</v>
      </c>
      <c r="C28" s="84" t="s">
        <v>234</v>
      </c>
      <c r="D28" s="84" t="s">
        <v>123</v>
      </c>
      <c r="E28" s="85">
        <v>1904.1</v>
      </c>
      <c r="F28" s="87">
        <v>579</v>
      </c>
      <c r="G28" s="86">
        <f t="shared" si="1"/>
        <v>30.4</v>
      </c>
    </row>
    <row r="29" spans="1:7" s="4" customFormat="1" ht="18" customHeight="1">
      <c r="A29" s="54" t="s">
        <v>124</v>
      </c>
      <c r="B29" s="83">
        <v>104</v>
      </c>
      <c r="C29" s="84" t="s">
        <v>234</v>
      </c>
      <c r="D29" s="84" t="s">
        <v>116</v>
      </c>
      <c r="E29" s="85">
        <v>16.4</v>
      </c>
      <c r="F29" s="88">
        <v>0.1</v>
      </c>
      <c r="G29" s="86">
        <f t="shared" si="1"/>
        <v>0.6</v>
      </c>
    </row>
    <row r="30" spans="1:7" s="4" customFormat="1" ht="48" customHeight="1">
      <c r="A30" s="61" t="s">
        <v>194</v>
      </c>
      <c r="B30" s="320">
        <v>104</v>
      </c>
      <c r="C30" s="321" t="s">
        <v>195</v>
      </c>
      <c r="D30" s="322"/>
      <c r="E30" s="323">
        <f>E31</f>
        <v>6.5</v>
      </c>
      <c r="F30" s="324">
        <f>F31</f>
        <v>6.5</v>
      </c>
      <c r="G30" s="147">
        <f>ROUND(F30/E30*100,1)</f>
        <v>100</v>
      </c>
    </row>
    <row r="31" spans="1:7" s="4" customFormat="1" ht="18" customHeight="1">
      <c r="A31" s="54" t="s">
        <v>177</v>
      </c>
      <c r="B31" s="83">
        <v>104</v>
      </c>
      <c r="C31" s="84" t="s">
        <v>195</v>
      </c>
      <c r="D31" s="90" t="s">
        <v>123</v>
      </c>
      <c r="E31" s="89">
        <v>6.5</v>
      </c>
      <c r="F31" s="87">
        <v>6.5</v>
      </c>
      <c r="G31" s="86">
        <f>ROUND(F31/E31*100,1)</f>
        <v>100</v>
      </c>
    </row>
    <row r="32" spans="1:7" s="176" customFormat="1" ht="46.5" customHeight="1">
      <c r="A32" s="314" t="s">
        <v>191</v>
      </c>
      <c r="B32" s="315">
        <v>104</v>
      </c>
      <c r="C32" s="316" t="s">
        <v>192</v>
      </c>
      <c r="D32" s="316"/>
      <c r="E32" s="317">
        <f>E33+E34</f>
        <v>4078.6</v>
      </c>
      <c r="F32" s="318">
        <f>F33+F34</f>
        <v>675.8</v>
      </c>
      <c r="G32" s="319">
        <f t="shared" si="1"/>
        <v>16.6</v>
      </c>
    </row>
    <row r="33" spans="1:7" ht="47.25" customHeight="1">
      <c r="A33" s="54" t="s">
        <v>120</v>
      </c>
      <c r="B33" s="83">
        <v>104</v>
      </c>
      <c r="C33" s="84" t="s">
        <v>192</v>
      </c>
      <c r="D33" s="84" t="s">
        <v>121</v>
      </c>
      <c r="E33" s="89">
        <v>3779.6</v>
      </c>
      <c r="F33" s="88">
        <v>625.5</v>
      </c>
      <c r="G33" s="86">
        <f t="shared" si="1"/>
        <v>16.5</v>
      </c>
    </row>
    <row r="34" spans="1:7" ht="18.75" customHeight="1">
      <c r="A34" s="54" t="s">
        <v>177</v>
      </c>
      <c r="B34" s="83">
        <v>104</v>
      </c>
      <c r="C34" s="84" t="s">
        <v>192</v>
      </c>
      <c r="D34" s="84" t="s">
        <v>123</v>
      </c>
      <c r="E34" s="85">
        <v>299</v>
      </c>
      <c r="F34" s="88">
        <v>50.3</v>
      </c>
      <c r="G34" s="86">
        <f t="shared" si="1"/>
        <v>16.8</v>
      </c>
    </row>
    <row r="35" spans="1:7" s="37" customFormat="1" ht="33" customHeight="1">
      <c r="A35" s="61" t="s">
        <v>296</v>
      </c>
      <c r="B35" s="320">
        <v>104</v>
      </c>
      <c r="C35" s="321" t="s">
        <v>235</v>
      </c>
      <c r="D35" s="321"/>
      <c r="E35" s="146">
        <f>E36</f>
        <v>49.1</v>
      </c>
      <c r="F35" s="324">
        <f>F36</f>
        <v>8</v>
      </c>
      <c r="G35" s="147">
        <f t="shared" si="1"/>
        <v>16.3</v>
      </c>
    </row>
    <row r="36" spans="1:7" ht="53.25" customHeight="1">
      <c r="A36" s="54" t="s">
        <v>120</v>
      </c>
      <c r="B36" s="83">
        <v>104</v>
      </c>
      <c r="C36" s="84" t="s">
        <v>235</v>
      </c>
      <c r="D36" s="84" t="s">
        <v>121</v>
      </c>
      <c r="E36" s="85">
        <v>49.1</v>
      </c>
      <c r="F36" s="87">
        <v>8</v>
      </c>
      <c r="G36" s="86">
        <f t="shared" si="1"/>
        <v>16.3</v>
      </c>
    </row>
    <row r="37" spans="1:7" s="105" customFormat="1" ht="16.5" customHeight="1">
      <c r="A37" s="177" t="s">
        <v>70</v>
      </c>
      <c r="B37" s="178">
        <v>111</v>
      </c>
      <c r="C37" s="179"/>
      <c r="D37" s="179"/>
      <c r="E37" s="180">
        <f>E38</f>
        <v>60</v>
      </c>
      <c r="F37" s="72">
        <f>F38</f>
        <v>0</v>
      </c>
      <c r="G37" s="181">
        <f>ROUND(F37/E37*100,1)</f>
        <v>0</v>
      </c>
    </row>
    <row r="38" spans="1:7" s="39" customFormat="1" ht="21" customHeight="1">
      <c r="A38" s="325" t="s">
        <v>71</v>
      </c>
      <c r="B38" s="178">
        <v>111</v>
      </c>
      <c r="C38" s="70" t="s">
        <v>196</v>
      </c>
      <c r="D38" s="70"/>
      <c r="E38" s="72">
        <f>E39</f>
        <v>60</v>
      </c>
      <c r="F38" s="72">
        <f>F39</f>
        <v>0</v>
      </c>
      <c r="G38" s="106">
        <f aca="true" t="shared" si="2" ref="G38:G56">ROUND(F38/E38*100,1)</f>
        <v>0</v>
      </c>
    </row>
    <row r="39" spans="1:7" s="39" customFormat="1" ht="18.75" customHeight="1">
      <c r="A39" s="183" t="s">
        <v>124</v>
      </c>
      <c r="B39" s="182">
        <v>111</v>
      </c>
      <c r="C39" s="73" t="s">
        <v>196</v>
      </c>
      <c r="D39" s="73" t="s">
        <v>116</v>
      </c>
      <c r="E39" s="74">
        <v>60</v>
      </c>
      <c r="F39" s="74">
        <v>0</v>
      </c>
      <c r="G39" s="181">
        <f t="shared" si="2"/>
        <v>0</v>
      </c>
    </row>
    <row r="40" spans="1:7" s="39" customFormat="1" ht="20.25" customHeight="1">
      <c r="A40" s="184" t="s">
        <v>68</v>
      </c>
      <c r="B40" s="178">
        <v>113</v>
      </c>
      <c r="C40" s="70"/>
      <c r="D40" s="70"/>
      <c r="E40" s="72">
        <f>E43+E45+E47+E49+E51+E41</f>
        <v>351</v>
      </c>
      <c r="F40" s="72">
        <f>F43+F45+F47+F49+F51</f>
        <v>10</v>
      </c>
      <c r="G40" s="106">
        <f t="shared" si="2"/>
        <v>2.8</v>
      </c>
    </row>
    <row r="41" spans="1:7" s="4" customFormat="1" ht="32.25" customHeight="1">
      <c r="A41" s="60" t="s">
        <v>297</v>
      </c>
      <c r="B41" s="91">
        <v>113</v>
      </c>
      <c r="C41" s="71" t="s">
        <v>298</v>
      </c>
      <c r="D41" s="92"/>
      <c r="E41" s="93">
        <f>E42</f>
        <v>100</v>
      </c>
      <c r="F41" s="77">
        <f>F42</f>
        <v>0</v>
      </c>
      <c r="G41" s="80">
        <f>ROUND(F41/E41*100,1)</f>
        <v>0</v>
      </c>
    </row>
    <row r="42" spans="1:7" s="37" customFormat="1" ht="20.25" customHeight="1">
      <c r="A42" s="54" t="s">
        <v>177</v>
      </c>
      <c r="B42" s="94">
        <v>113</v>
      </c>
      <c r="C42" s="66" t="s">
        <v>298</v>
      </c>
      <c r="D42" s="66" t="s">
        <v>123</v>
      </c>
      <c r="E42" s="67">
        <v>100</v>
      </c>
      <c r="F42" s="67">
        <v>0</v>
      </c>
      <c r="G42" s="79">
        <f>ROUND(F42/E42*100,1)</f>
        <v>0</v>
      </c>
    </row>
    <row r="43" spans="1:7" s="4" customFormat="1" ht="19.5" customHeight="1">
      <c r="A43" s="60" t="s">
        <v>132</v>
      </c>
      <c r="B43" s="91">
        <v>113</v>
      </c>
      <c r="C43" s="71" t="s">
        <v>197</v>
      </c>
      <c r="D43" s="92"/>
      <c r="E43" s="93">
        <f>E44</f>
        <v>16</v>
      </c>
      <c r="F43" s="77">
        <f>F44</f>
        <v>0</v>
      </c>
      <c r="G43" s="80">
        <f t="shared" si="2"/>
        <v>0</v>
      </c>
    </row>
    <row r="44" spans="1:7" s="37" customFormat="1" ht="20.25" customHeight="1">
      <c r="A44" s="54" t="s">
        <v>177</v>
      </c>
      <c r="B44" s="94">
        <v>113</v>
      </c>
      <c r="C44" s="66" t="s">
        <v>197</v>
      </c>
      <c r="D44" s="66" t="s">
        <v>123</v>
      </c>
      <c r="E44" s="67">
        <v>16</v>
      </c>
      <c r="F44" s="67">
        <v>0</v>
      </c>
      <c r="G44" s="79">
        <f t="shared" si="2"/>
        <v>0</v>
      </c>
    </row>
    <row r="45" spans="1:7" ht="20.25" customHeight="1">
      <c r="A45" s="61" t="s">
        <v>198</v>
      </c>
      <c r="B45" s="69">
        <v>113</v>
      </c>
      <c r="C45" s="66" t="s">
        <v>199</v>
      </c>
      <c r="D45" s="71"/>
      <c r="E45" s="77">
        <f>E46</f>
        <v>205</v>
      </c>
      <c r="F45" s="77">
        <f>F46</f>
        <v>0</v>
      </c>
      <c r="G45" s="79">
        <f t="shared" si="2"/>
        <v>0</v>
      </c>
    </row>
    <row r="46" spans="1:7" ht="18.75" customHeight="1">
      <c r="A46" s="54" t="s">
        <v>177</v>
      </c>
      <c r="B46" s="65">
        <v>113</v>
      </c>
      <c r="C46" s="66" t="s">
        <v>199</v>
      </c>
      <c r="D46" s="66" t="s">
        <v>123</v>
      </c>
      <c r="E46" s="67">
        <v>205</v>
      </c>
      <c r="F46" s="67">
        <v>0</v>
      </c>
      <c r="G46" s="79">
        <f t="shared" si="2"/>
        <v>0</v>
      </c>
    </row>
    <row r="47" spans="1:7" ht="33" customHeight="1">
      <c r="A47" s="214" t="s">
        <v>85</v>
      </c>
      <c r="B47" s="69">
        <v>113</v>
      </c>
      <c r="C47" s="71" t="s">
        <v>200</v>
      </c>
      <c r="D47" s="71"/>
      <c r="E47" s="77">
        <f>E48</f>
        <v>10</v>
      </c>
      <c r="F47" s="77">
        <f>F48</f>
        <v>0</v>
      </c>
      <c r="G47" s="80">
        <f t="shared" si="2"/>
        <v>0</v>
      </c>
    </row>
    <row r="48" spans="1:7" s="22" customFormat="1" ht="17.25" customHeight="1">
      <c r="A48" s="54" t="s">
        <v>177</v>
      </c>
      <c r="B48" s="65">
        <v>113</v>
      </c>
      <c r="C48" s="66" t="s">
        <v>200</v>
      </c>
      <c r="D48" s="66" t="s">
        <v>123</v>
      </c>
      <c r="E48" s="67">
        <v>10</v>
      </c>
      <c r="F48" s="67">
        <v>0</v>
      </c>
      <c r="G48" s="79">
        <f t="shared" si="2"/>
        <v>0</v>
      </c>
    </row>
    <row r="49" spans="1:7" ht="31.5" customHeight="1">
      <c r="A49" s="214" t="s">
        <v>201</v>
      </c>
      <c r="B49" s="69">
        <v>113</v>
      </c>
      <c r="C49" s="71" t="s">
        <v>202</v>
      </c>
      <c r="D49" s="71"/>
      <c r="E49" s="77">
        <f>E50</f>
        <v>10</v>
      </c>
      <c r="F49" s="77">
        <f>F50</f>
        <v>10</v>
      </c>
      <c r="G49" s="80">
        <f t="shared" si="2"/>
        <v>100</v>
      </c>
    </row>
    <row r="50" spans="1:7" ht="17.25" customHeight="1">
      <c r="A50" s="54" t="s">
        <v>177</v>
      </c>
      <c r="B50" s="65">
        <v>113</v>
      </c>
      <c r="C50" s="66" t="s">
        <v>202</v>
      </c>
      <c r="D50" s="66" t="s">
        <v>123</v>
      </c>
      <c r="E50" s="67">
        <v>10</v>
      </c>
      <c r="F50" s="67">
        <v>10</v>
      </c>
      <c r="G50" s="79">
        <f t="shared" si="2"/>
        <v>100</v>
      </c>
    </row>
    <row r="51" spans="1:7" s="22" customFormat="1" ht="49.5" customHeight="1">
      <c r="A51" s="214" t="s">
        <v>203</v>
      </c>
      <c r="B51" s="69">
        <v>113</v>
      </c>
      <c r="C51" s="71" t="s">
        <v>204</v>
      </c>
      <c r="D51" s="71"/>
      <c r="E51" s="77">
        <f>E52</f>
        <v>10</v>
      </c>
      <c r="F51" s="77">
        <f>F52</f>
        <v>0</v>
      </c>
      <c r="G51" s="80">
        <f t="shared" si="2"/>
        <v>0</v>
      </c>
    </row>
    <row r="52" spans="1:7" ht="17.25" customHeight="1">
      <c r="A52" s="54" t="s">
        <v>177</v>
      </c>
      <c r="B52" s="65">
        <v>113</v>
      </c>
      <c r="C52" s="66" t="s">
        <v>204</v>
      </c>
      <c r="D52" s="66" t="s">
        <v>123</v>
      </c>
      <c r="E52" s="67">
        <v>10</v>
      </c>
      <c r="F52" s="67">
        <v>0</v>
      </c>
      <c r="G52" s="79">
        <f t="shared" si="2"/>
        <v>0</v>
      </c>
    </row>
    <row r="53" spans="1:7" s="39" customFormat="1" ht="17.25" customHeight="1">
      <c r="A53" s="62" t="s">
        <v>72</v>
      </c>
      <c r="B53" s="75">
        <v>300</v>
      </c>
      <c r="C53" s="70"/>
      <c r="D53" s="70"/>
      <c r="E53" s="72">
        <f aca="true" t="shared" si="3" ref="E53:F55">E54</f>
        <v>71</v>
      </c>
      <c r="F53" s="72">
        <f t="shared" si="3"/>
        <v>0</v>
      </c>
      <c r="G53" s="181">
        <f t="shared" si="2"/>
        <v>0</v>
      </c>
    </row>
    <row r="54" spans="1:7" ht="32.25" customHeight="1">
      <c r="A54" s="62" t="s">
        <v>73</v>
      </c>
      <c r="B54" s="69">
        <v>309</v>
      </c>
      <c r="C54" s="66"/>
      <c r="D54" s="71"/>
      <c r="E54" s="77">
        <f t="shared" si="3"/>
        <v>71</v>
      </c>
      <c r="F54" s="77">
        <f t="shared" si="3"/>
        <v>0</v>
      </c>
      <c r="G54" s="79">
        <f t="shared" si="2"/>
        <v>0</v>
      </c>
    </row>
    <row r="55" spans="1:7" ht="46.5" customHeight="1">
      <c r="A55" s="34" t="s">
        <v>133</v>
      </c>
      <c r="B55" s="69">
        <v>309</v>
      </c>
      <c r="C55" s="71" t="s">
        <v>205</v>
      </c>
      <c r="D55" s="71"/>
      <c r="E55" s="77">
        <f t="shared" si="3"/>
        <v>71</v>
      </c>
      <c r="F55" s="77">
        <f t="shared" si="3"/>
        <v>0</v>
      </c>
      <c r="G55" s="80">
        <f t="shared" si="2"/>
        <v>0</v>
      </c>
    </row>
    <row r="56" spans="1:7" ht="19.5" customHeight="1">
      <c r="A56" s="54" t="s">
        <v>177</v>
      </c>
      <c r="B56" s="65">
        <v>309</v>
      </c>
      <c r="C56" s="66" t="s">
        <v>205</v>
      </c>
      <c r="D56" s="66" t="s">
        <v>123</v>
      </c>
      <c r="E56" s="67">
        <v>71</v>
      </c>
      <c r="F56" s="67">
        <v>0</v>
      </c>
      <c r="G56" s="79">
        <f t="shared" si="2"/>
        <v>0</v>
      </c>
    </row>
    <row r="57" spans="1:7" s="39" customFormat="1" ht="16.5" customHeight="1">
      <c r="A57" s="62" t="s">
        <v>74</v>
      </c>
      <c r="B57" s="75">
        <v>400</v>
      </c>
      <c r="C57" s="70"/>
      <c r="D57" s="70"/>
      <c r="E57" s="72">
        <f>E58+E61</f>
        <v>180.9</v>
      </c>
      <c r="F57" s="72">
        <f aca="true" t="shared" si="4" ref="E57:F60">F58</f>
        <v>0</v>
      </c>
      <c r="G57" s="185">
        <f aca="true" t="shared" si="5" ref="G57:G115">ROUND(F57/E57*100,1)</f>
        <v>0</v>
      </c>
    </row>
    <row r="58" spans="1:7" s="32" customFormat="1" ht="17.25" customHeight="1">
      <c r="A58" s="34" t="s">
        <v>75</v>
      </c>
      <c r="B58" s="69">
        <v>401</v>
      </c>
      <c r="C58" s="71"/>
      <c r="D58" s="71"/>
      <c r="E58" s="77">
        <f t="shared" si="4"/>
        <v>175.9</v>
      </c>
      <c r="F58" s="77">
        <f t="shared" si="4"/>
        <v>0</v>
      </c>
      <c r="G58" s="95">
        <f t="shared" si="5"/>
        <v>0</v>
      </c>
    </row>
    <row r="59" spans="1:7" s="22" customFormat="1" ht="47.25" customHeight="1">
      <c r="A59" s="61" t="s">
        <v>303</v>
      </c>
      <c r="B59" s="69">
        <v>401</v>
      </c>
      <c r="C59" s="71" t="s">
        <v>206</v>
      </c>
      <c r="D59" s="71"/>
      <c r="E59" s="77">
        <f t="shared" si="4"/>
        <v>175.9</v>
      </c>
      <c r="F59" s="77">
        <f t="shared" si="4"/>
        <v>0</v>
      </c>
      <c r="G59" s="95">
        <f t="shared" si="5"/>
        <v>0</v>
      </c>
    </row>
    <row r="60" spans="1:7" ht="16.5" customHeight="1">
      <c r="A60" s="38" t="s">
        <v>124</v>
      </c>
      <c r="B60" s="65">
        <v>401</v>
      </c>
      <c r="C60" s="66" t="s">
        <v>206</v>
      </c>
      <c r="D60" s="66" t="s">
        <v>116</v>
      </c>
      <c r="E60" s="67">
        <v>175.9</v>
      </c>
      <c r="F60" s="67">
        <f t="shared" si="4"/>
        <v>0</v>
      </c>
      <c r="G60" s="96">
        <f t="shared" si="5"/>
        <v>0</v>
      </c>
    </row>
    <row r="61" spans="1:7" s="22" customFormat="1" ht="15.75" customHeight="1">
      <c r="A61" s="34" t="s">
        <v>207</v>
      </c>
      <c r="B61" s="69">
        <v>412</v>
      </c>
      <c r="C61" s="71"/>
      <c r="D61" s="71"/>
      <c r="E61" s="77">
        <f>E62</f>
        <v>5</v>
      </c>
      <c r="F61" s="97">
        <f>F62</f>
        <v>0</v>
      </c>
      <c r="G61" s="95">
        <f t="shared" si="5"/>
        <v>0</v>
      </c>
    </row>
    <row r="62" spans="1:7" ht="21" customHeight="1">
      <c r="A62" s="34" t="s">
        <v>208</v>
      </c>
      <c r="B62" s="69">
        <v>412</v>
      </c>
      <c r="C62" s="71" t="s">
        <v>209</v>
      </c>
      <c r="D62" s="71"/>
      <c r="E62" s="77">
        <f>E63</f>
        <v>5</v>
      </c>
      <c r="F62" s="97">
        <f>F63</f>
        <v>0</v>
      </c>
      <c r="G62" s="95">
        <f t="shared" si="5"/>
        <v>0</v>
      </c>
    </row>
    <row r="63" spans="1:7" ht="19.5" customHeight="1">
      <c r="A63" s="54" t="s">
        <v>177</v>
      </c>
      <c r="B63" s="65">
        <v>412</v>
      </c>
      <c r="C63" s="66" t="s">
        <v>209</v>
      </c>
      <c r="D63" s="66" t="s">
        <v>123</v>
      </c>
      <c r="E63" s="67">
        <v>5</v>
      </c>
      <c r="F63" s="82">
        <v>0</v>
      </c>
      <c r="G63" s="96">
        <f t="shared" si="5"/>
        <v>0</v>
      </c>
    </row>
    <row r="64" spans="1:7" s="39" customFormat="1" ht="17.25" customHeight="1">
      <c r="A64" s="62" t="s">
        <v>76</v>
      </c>
      <c r="B64" s="75">
        <v>500</v>
      </c>
      <c r="C64" s="70"/>
      <c r="D64" s="70"/>
      <c r="E64" s="72">
        <f>E65</f>
        <v>62490.40000000001</v>
      </c>
      <c r="F64" s="72">
        <f>F65</f>
        <v>899.5</v>
      </c>
      <c r="G64" s="185">
        <f t="shared" si="5"/>
        <v>1.4</v>
      </c>
    </row>
    <row r="65" spans="1:7" s="22" customFormat="1" ht="20.25" customHeight="1">
      <c r="A65" s="34" t="s">
        <v>77</v>
      </c>
      <c r="B65" s="69">
        <v>503</v>
      </c>
      <c r="C65" s="71"/>
      <c r="D65" s="71"/>
      <c r="E65" s="77">
        <f>E66+E69+E73+E75+E77+E71+E81+E84+E86+E88+E90+E79</f>
        <v>62490.40000000001</v>
      </c>
      <c r="F65" s="77">
        <f>F66+F69+F71+F73++F75+F77+F81+F84+F86+F88+F90</f>
        <v>899.5</v>
      </c>
      <c r="G65" s="95">
        <f t="shared" si="5"/>
        <v>1.4</v>
      </c>
    </row>
    <row r="66" spans="1:7" s="22" customFormat="1" ht="32.25" customHeight="1">
      <c r="A66" s="61" t="s">
        <v>78</v>
      </c>
      <c r="B66" s="69">
        <v>503</v>
      </c>
      <c r="C66" s="71" t="s">
        <v>210</v>
      </c>
      <c r="D66" s="71"/>
      <c r="E66" s="77">
        <f>E67+E68</f>
        <v>30782.7</v>
      </c>
      <c r="F66" s="77">
        <f>F67</f>
        <v>0</v>
      </c>
      <c r="G66" s="95">
        <f t="shared" si="5"/>
        <v>0</v>
      </c>
    </row>
    <row r="67" spans="1:7" ht="17.25" customHeight="1">
      <c r="A67" s="54" t="s">
        <v>177</v>
      </c>
      <c r="B67" s="65">
        <v>503</v>
      </c>
      <c r="C67" s="66" t="s">
        <v>210</v>
      </c>
      <c r="D67" s="66" t="s">
        <v>123</v>
      </c>
      <c r="E67" s="67">
        <v>30682.7</v>
      </c>
      <c r="F67" s="82">
        <v>0</v>
      </c>
      <c r="G67" s="96">
        <f t="shared" si="5"/>
        <v>0</v>
      </c>
    </row>
    <row r="68" spans="1:7" ht="17.25" customHeight="1">
      <c r="A68" s="38" t="s">
        <v>124</v>
      </c>
      <c r="B68" s="65">
        <v>503</v>
      </c>
      <c r="C68" s="66" t="s">
        <v>210</v>
      </c>
      <c r="D68" s="66" t="s">
        <v>116</v>
      </c>
      <c r="E68" s="67">
        <v>100</v>
      </c>
      <c r="F68" s="82">
        <v>0</v>
      </c>
      <c r="G68" s="96">
        <f t="shared" si="5"/>
        <v>0</v>
      </c>
    </row>
    <row r="69" spans="1:7" s="22" customFormat="1" ht="16.5" customHeight="1">
      <c r="A69" s="61" t="s">
        <v>79</v>
      </c>
      <c r="B69" s="69">
        <v>503</v>
      </c>
      <c r="C69" s="71" t="s">
        <v>212</v>
      </c>
      <c r="D69" s="71"/>
      <c r="E69" s="77">
        <f>E70</f>
        <v>8327.1</v>
      </c>
      <c r="F69" s="77">
        <f>F70</f>
        <v>0</v>
      </c>
      <c r="G69" s="95">
        <f t="shared" si="5"/>
        <v>0</v>
      </c>
    </row>
    <row r="70" spans="1:7" ht="16.5" customHeight="1">
      <c r="A70" s="54" t="s">
        <v>177</v>
      </c>
      <c r="B70" s="65">
        <v>503</v>
      </c>
      <c r="C70" s="66" t="s">
        <v>212</v>
      </c>
      <c r="D70" s="66" t="s">
        <v>123</v>
      </c>
      <c r="E70" s="67">
        <v>8327.1</v>
      </c>
      <c r="F70" s="67">
        <v>0</v>
      </c>
      <c r="G70" s="96">
        <f t="shared" si="5"/>
        <v>0</v>
      </c>
    </row>
    <row r="71" spans="1:7" ht="33" customHeight="1">
      <c r="A71" s="61" t="s">
        <v>80</v>
      </c>
      <c r="B71" s="69">
        <v>503</v>
      </c>
      <c r="C71" s="71" t="s">
        <v>211</v>
      </c>
      <c r="D71" s="71"/>
      <c r="E71" s="77">
        <f>E72</f>
        <v>744</v>
      </c>
      <c r="F71" s="97">
        <f>F72</f>
        <v>0</v>
      </c>
      <c r="G71" s="95">
        <f t="shared" si="5"/>
        <v>0</v>
      </c>
    </row>
    <row r="72" spans="1:7" s="22" customFormat="1" ht="15.75">
      <c r="A72" s="54" t="s">
        <v>177</v>
      </c>
      <c r="B72" s="65">
        <v>503</v>
      </c>
      <c r="C72" s="66" t="s">
        <v>211</v>
      </c>
      <c r="D72" s="66" t="s">
        <v>123</v>
      </c>
      <c r="E72" s="67">
        <v>744</v>
      </c>
      <c r="F72" s="82">
        <v>0</v>
      </c>
      <c r="G72" s="96">
        <f t="shared" si="5"/>
        <v>0</v>
      </c>
    </row>
    <row r="73" spans="1:7" ht="17.25" customHeight="1">
      <c r="A73" s="61" t="s">
        <v>83</v>
      </c>
      <c r="B73" s="69">
        <v>503</v>
      </c>
      <c r="C73" s="71" t="s">
        <v>213</v>
      </c>
      <c r="D73" s="71"/>
      <c r="E73" s="77">
        <f>E74</f>
        <v>1152</v>
      </c>
      <c r="F73" s="77">
        <f>F74</f>
        <v>0</v>
      </c>
      <c r="G73" s="95">
        <f t="shared" si="5"/>
        <v>0</v>
      </c>
    </row>
    <row r="74" spans="1:7" ht="16.5" customHeight="1">
      <c r="A74" s="54" t="s">
        <v>177</v>
      </c>
      <c r="B74" s="65">
        <v>503</v>
      </c>
      <c r="C74" s="66" t="s">
        <v>213</v>
      </c>
      <c r="D74" s="66" t="s">
        <v>123</v>
      </c>
      <c r="E74" s="67">
        <v>1152</v>
      </c>
      <c r="F74" s="67">
        <v>0</v>
      </c>
      <c r="G74" s="96">
        <f t="shared" si="5"/>
        <v>0</v>
      </c>
    </row>
    <row r="75" spans="1:7" s="22" customFormat="1" ht="51" customHeight="1">
      <c r="A75" s="61" t="s">
        <v>82</v>
      </c>
      <c r="B75" s="69">
        <v>503</v>
      </c>
      <c r="C75" s="71" t="s">
        <v>214</v>
      </c>
      <c r="D75" s="71"/>
      <c r="E75" s="77">
        <f>E76</f>
        <v>142</v>
      </c>
      <c r="F75" s="77">
        <f>F76</f>
        <v>0</v>
      </c>
      <c r="G75" s="95">
        <f t="shared" si="5"/>
        <v>0</v>
      </c>
    </row>
    <row r="76" spans="1:7" ht="21.75" customHeight="1">
      <c r="A76" s="54" t="s">
        <v>177</v>
      </c>
      <c r="B76" s="65">
        <v>503</v>
      </c>
      <c r="C76" s="66" t="s">
        <v>214</v>
      </c>
      <c r="D76" s="66" t="s">
        <v>123</v>
      </c>
      <c r="E76" s="67">
        <v>142</v>
      </c>
      <c r="F76" s="67">
        <v>0</v>
      </c>
      <c r="G76" s="96">
        <f t="shared" si="5"/>
        <v>0</v>
      </c>
    </row>
    <row r="77" spans="1:7" ht="19.5" customHeight="1">
      <c r="A77" s="214" t="s">
        <v>299</v>
      </c>
      <c r="B77" s="69">
        <v>503</v>
      </c>
      <c r="C77" s="71" t="s">
        <v>215</v>
      </c>
      <c r="D77" s="71"/>
      <c r="E77" s="77">
        <f>E78</f>
        <v>5120.3</v>
      </c>
      <c r="F77" s="97">
        <f>F78</f>
        <v>717.3</v>
      </c>
      <c r="G77" s="95">
        <f t="shared" si="5"/>
        <v>14</v>
      </c>
    </row>
    <row r="78" spans="1:7" s="22" customFormat="1" ht="21.75" customHeight="1">
      <c r="A78" s="54" t="s">
        <v>177</v>
      </c>
      <c r="B78" s="65">
        <v>503</v>
      </c>
      <c r="C78" s="66" t="s">
        <v>215</v>
      </c>
      <c r="D78" s="66" t="s">
        <v>123</v>
      </c>
      <c r="E78" s="67">
        <v>5120.3</v>
      </c>
      <c r="F78" s="82">
        <v>717.3</v>
      </c>
      <c r="G78" s="96">
        <f t="shared" si="5"/>
        <v>14</v>
      </c>
    </row>
    <row r="79" spans="1:7" ht="35.25" customHeight="1">
      <c r="A79" s="214" t="s">
        <v>300</v>
      </c>
      <c r="B79" s="69">
        <v>503</v>
      </c>
      <c r="C79" s="71" t="s">
        <v>216</v>
      </c>
      <c r="D79" s="71"/>
      <c r="E79" s="77">
        <f>E80</f>
        <v>700</v>
      </c>
      <c r="F79" s="97">
        <f>F80</f>
        <v>0</v>
      </c>
      <c r="G79" s="95">
        <f t="shared" si="5"/>
        <v>0</v>
      </c>
    </row>
    <row r="80" spans="1:7" ht="18.75" customHeight="1">
      <c r="A80" s="54" t="s">
        <v>177</v>
      </c>
      <c r="B80" s="65">
        <v>503</v>
      </c>
      <c r="C80" s="66" t="s">
        <v>216</v>
      </c>
      <c r="D80" s="66" t="s">
        <v>123</v>
      </c>
      <c r="E80" s="67">
        <v>700</v>
      </c>
      <c r="F80" s="82">
        <v>0</v>
      </c>
      <c r="G80" s="96">
        <f t="shared" si="5"/>
        <v>0</v>
      </c>
    </row>
    <row r="81" spans="1:7" s="22" customFormat="1" ht="32.25" customHeight="1">
      <c r="A81" s="61" t="s">
        <v>110</v>
      </c>
      <c r="B81" s="69">
        <v>503</v>
      </c>
      <c r="C81" s="71" t="s">
        <v>217</v>
      </c>
      <c r="D81" s="71"/>
      <c r="E81" s="77">
        <f>E82+E83</f>
        <v>13666.3</v>
      </c>
      <c r="F81" s="77">
        <f>F82</f>
        <v>0</v>
      </c>
      <c r="G81" s="95">
        <f t="shared" si="5"/>
        <v>0</v>
      </c>
    </row>
    <row r="82" spans="1:7" ht="16.5" customHeight="1">
      <c r="A82" s="54" t="s">
        <v>177</v>
      </c>
      <c r="B82" s="65">
        <v>503</v>
      </c>
      <c r="C82" s="66" t="s">
        <v>217</v>
      </c>
      <c r="D82" s="66" t="s">
        <v>123</v>
      </c>
      <c r="E82" s="67">
        <v>13566.3</v>
      </c>
      <c r="F82" s="67">
        <f>F83</f>
        <v>0</v>
      </c>
      <c r="G82" s="96">
        <f t="shared" si="5"/>
        <v>0</v>
      </c>
    </row>
    <row r="83" spans="1:7" ht="16.5" customHeight="1">
      <c r="A83" s="38" t="s">
        <v>124</v>
      </c>
      <c r="B83" s="65">
        <v>503</v>
      </c>
      <c r="C83" s="66" t="s">
        <v>217</v>
      </c>
      <c r="D83" s="66" t="s">
        <v>116</v>
      </c>
      <c r="E83" s="67">
        <v>100</v>
      </c>
      <c r="F83" s="82">
        <v>0</v>
      </c>
      <c r="G83" s="96">
        <f t="shared" si="5"/>
        <v>0</v>
      </c>
    </row>
    <row r="84" spans="1:7" s="22" customFormat="1" ht="32.25" customHeight="1">
      <c r="A84" s="61" t="s">
        <v>81</v>
      </c>
      <c r="B84" s="69">
        <v>503</v>
      </c>
      <c r="C84" s="71" t="s">
        <v>218</v>
      </c>
      <c r="D84" s="71"/>
      <c r="E84" s="77">
        <f>E85</f>
        <v>100</v>
      </c>
      <c r="F84" s="77">
        <f>F85</f>
        <v>0</v>
      </c>
      <c r="G84" s="95">
        <f t="shared" si="5"/>
        <v>0</v>
      </c>
    </row>
    <row r="85" spans="1:7" ht="17.25" customHeight="1">
      <c r="A85" s="54" t="s">
        <v>177</v>
      </c>
      <c r="B85" s="65">
        <v>503</v>
      </c>
      <c r="C85" s="66" t="s">
        <v>218</v>
      </c>
      <c r="D85" s="66" t="s">
        <v>123</v>
      </c>
      <c r="E85" s="67">
        <v>100</v>
      </c>
      <c r="F85" s="67">
        <v>0</v>
      </c>
      <c r="G85" s="96">
        <f t="shared" si="5"/>
        <v>0</v>
      </c>
    </row>
    <row r="86" spans="1:7" ht="32.25" customHeight="1">
      <c r="A86" s="214" t="s">
        <v>219</v>
      </c>
      <c r="B86" s="69">
        <v>503</v>
      </c>
      <c r="C86" s="71" t="s">
        <v>220</v>
      </c>
      <c r="D86" s="71"/>
      <c r="E86" s="77">
        <f>E87</f>
        <v>1100</v>
      </c>
      <c r="F86" s="77">
        <f>F87</f>
        <v>182.2</v>
      </c>
      <c r="G86" s="95">
        <f t="shared" si="5"/>
        <v>16.6</v>
      </c>
    </row>
    <row r="87" spans="1:7" s="22" customFormat="1" ht="16.5" customHeight="1">
      <c r="A87" s="54" t="s">
        <v>177</v>
      </c>
      <c r="B87" s="65">
        <v>503</v>
      </c>
      <c r="C87" s="66" t="s">
        <v>220</v>
      </c>
      <c r="D87" s="66" t="s">
        <v>123</v>
      </c>
      <c r="E87" s="67">
        <v>1100</v>
      </c>
      <c r="F87" s="67">
        <v>182.2</v>
      </c>
      <c r="G87" s="96">
        <f t="shared" si="5"/>
        <v>16.6</v>
      </c>
    </row>
    <row r="88" spans="1:7" ht="20.25" customHeight="1">
      <c r="A88" s="214" t="s">
        <v>111</v>
      </c>
      <c r="B88" s="69">
        <v>503</v>
      </c>
      <c r="C88" s="71" t="s">
        <v>221</v>
      </c>
      <c r="D88" s="71"/>
      <c r="E88" s="77">
        <f>E89</f>
        <v>556</v>
      </c>
      <c r="F88" s="77">
        <f>F89</f>
        <v>0</v>
      </c>
      <c r="G88" s="95">
        <f t="shared" si="5"/>
        <v>0</v>
      </c>
    </row>
    <row r="89" spans="1:7" ht="16.5" customHeight="1">
      <c r="A89" s="54" t="s">
        <v>177</v>
      </c>
      <c r="B89" s="65">
        <v>503</v>
      </c>
      <c r="C89" s="66" t="s">
        <v>221</v>
      </c>
      <c r="D89" s="66" t="s">
        <v>123</v>
      </c>
      <c r="E89" s="67">
        <v>556</v>
      </c>
      <c r="F89" s="67">
        <v>0</v>
      </c>
      <c r="G89" s="96">
        <f t="shared" si="5"/>
        <v>0</v>
      </c>
    </row>
    <row r="90" spans="1:7" s="22" customFormat="1" ht="20.25" customHeight="1">
      <c r="A90" s="214" t="s">
        <v>112</v>
      </c>
      <c r="B90" s="69">
        <v>503</v>
      </c>
      <c r="C90" s="71" t="s">
        <v>222</v>
      </c>
      <c r="D90" s="71"/>
      <c r="E90" s="77">
        <f>E91</f>
        <v>100</v>
      </c>
      <c r="F90" s="77">
        <f>F91</f>
        <v>0</v>
      </c>
      <c r="G90" s="95">
        <f t="shared" si="5"/>
        <v>0</v>
      </c>
    </row>
    <row r="91" spans="1:7" ht="16.5" customHeight="1">
      <c r="A91" s="54" t="s">
        <v>177</v>
      </c>
      <c r="B91" s="65">
        <v>503</v>
      </c>
      <c r="C91" s="66" t="s">
        <v>222</v>
      </c>
      <c r="D91" s="66" t="s">
        <v>123</v>
      </c>
      <c r="E91" s="98">
        <v>100</v>
      </c>
      <c r="F91" s="67">
        <v>0</v>
      </c>
      <c r="G91" s="96">
        <f t="shared" si="5"/>
        <v>0</v>
      </c>
    </row>
    <row r="92" spans="1:7" s="39" customFormat="1" ht="16.5" customHeight="1">
      <c r="A92" s="177" t="s">
        <v>84</v>
      </c>
      <c r="B92" s="178">
        <v>700</v>
      </c>
      <c r="C92" s="179"/>
      <c r="D92" s="186"/>
      <c r="E92" s="180">
        <f>E93+E96</f>
        <v>787</v>
      </c>
      <c r="F92" s="72">
        <f>F93+F96</f>
        <v>0</v>
      </c>
      <c r="G92" s="185">
        <f t="shared" si="5"/>
        <v>0</v>
      </c>
    </row>
    <row r="93" spans="1:7" ht="18" customHeight="1">
      <c r="A93" s="243" t="s">
        <v>125</v>
      </c>
      <c r="B93" s="69">
        <v>705</v>
      </c>
      <c r="C93" s="99"/>
      <c r="D93" s="71"/>
      <c r="E93" s="77">
        <f>E94</f>
        <v>87</v>
      </c>
      <c r="F93" s="77">
        <f>F94</f>
        <v>0</v>
      </c>
      <c r="G93" s="95">
        <f t="shared" si="5"/>
        <v>0</v>
      </c>
    </row>
    <row r="94" spans="1:7" s="22" customFormat="1" ht="47.25" customHeight="1">
      <c r="A94" s="309" t="s">
        <v>134</v>
      </c>
      <c r="B94" s="69">
        <v>705</v>
      </c>
      <c r="C94" s="326">
        <v>4280000181</v>
      </c>
      <c r="D94" s="71"/>
      <c r="E94" s="77">
        <f>E95</f>
        <v>87</v>
      </c>
      <c r="F94" s="77">
        <f>F95</f>
        <v>0</v>
      </c>
      <c r="G94" s="95">
        <f t="shared" si="5"/>
        <v>0</v>
      </c>
    </row>
    <row r="95" spans="1:7" ht="17.25" customHeight="1">
      <c r="A95" s="54" t="s">
        <v>177</v>
      </c>
      <c r="B95" s="101">
        <v>705</v>
      </c>
      <c r="C95" s="100">
        <v>4280000181</v>
      </c>
      <c r="D95" s="102" t="s">
        <v>123</v>
      </c>
      <c r="E95" s="67">
        <v>87</v>
      </c>
      <c r="F95" s="67">
        <v>0</v>
      </c>
      <c r="G95" s="96">
        <f t="shared" si="5"/>
        <v>0</v>
      </c>
    </row>
    <row r="96" spans="1:7" ht="18.75" customHeight="1">
      <c r="A96" s="35" t="s">
        <v>301</v>
      </c>
      <c r="B96" s="69">
        <v>709</v>
      </c>
      <c r="C96" s="71"/>
      <c r="D96" s="71"/>
      <c r="E96" s="77">
        <f>E97+E99+E101</f>
        <v>700</v>
      </c>
      <c r="F96" s="97">
        <f>F97+F99+F101</f>
        <v>0</v>
      </c>
      <c r="G96" s="95">
        <f t="shared" si="5"/>
        <v>0</v>
      </c>
    </row>
    <row r="97" spans="1:7" ht="32.25" customHeight="1">
      <c r="A97" s="214" t="s">
        <v>135</v>
      </c>
      <c r="B97" s="69">
        <v>709</v>
      </c>
      <c r="C97" s="71" t="s">
        <v>223</v>
      </c>
      <c r="D97" s="71"/>
      <c r="E97" s="77">
        <f>E98</f>
        <v>250</v>
      </c>
      <c r="F97" s="97">
        <f>F98</f>
        <v>0</v>
      </c>
      <c r="G97" s="95">
        <f t="shared" si="5"/>
        <v>0</v>
      </c>
    </row>
    <row r="98" spans="1:7" ht="21" customHeight="1">
      <c r="A98" s="54" t="s">
        <v>177</v>
      </c>
      <c r="B98" s="65">
        <v>709</v>
      </c>
      <c r="C98" s="66" t="s">
        <v>223</v>
      </c>
      <c r="D98" s="66" t="s">
        <v>123</v>
      </c>
      <c r="E98" s="67">
        <v>250</v>
      </c>
      <c r="F98" s="82">
        <f>F101</f>
        <v>0</v>
      </c>
      <c r="G98" s="96">
        <f t="shared" si="5"/>
        <v>0</v>
      </c>
    </row>
    <row r="99" spans="1:7" s="22" customFormat="1" ht="33" customHeight="1">
      <c r="A99" s="214" t="s">
        <v>85</v>
      </c>
      <c r="B99" s="69">
        <v>709</v>
      </c>
      <c r="C99" s="71" t="s">
        <v>200</v>
      </c>
      <c r="D99" s="71"/>
      <c r="E99" s="77">
        <f>E100</f>
        <v>200</v>
      </c>
      <c r="F99" s="97">
        <f>F100</f>
        <v>0</v>
      </c>
      <c r="G99" s="95">
        <f t="shared" si="5"/>
        <v>0</v>
      </c>
    </row>
    <row r="100" spans="1:7" ht="18.75" customHeight="1">
      <c r="A100" s="54" t="s">
        <v>177</v>
      </c>
      <c r="B100" s="65">
        <v>709</v>
      </c>
      <c r="C100" s="66" t="s">
        <v>200</v>
      </c>
      <c r="D100" s="66" t="s">
        <v>123</v>
      </c>
      <c r="E100" s="67">
        <v>200</v>
      </c>
      <c r="F100" s="82">
        <v>0</v>
      </c>
      <c r="G100" s="96">
        <f t="shared" si="5"/>
        <v>0</v>
      </c>
    </row>
    <row r="101" spans="1:7" ht="50.25" customHeight="1">
      <c r="A101" s="214" t="s">
        <v>224</v>
      </c>
      <c r="B101" s="69">
        <v>709</v>
      </c>
      <c r="C101" s="71" t="s">
        <v>204</v>
      </c>
      <c r="D101" s="71"/>
      <c r="E101" s="77">
        <f>E102</f>
        <v>250</v>
      </c>
      <c r="F101" s="97">
        <f>F102</f>
        <v>0</v>
      </c>
      <c r="G101" s="95">
        <f t="shared" si="5"/>
        <v>0</v>
      </c>
    </row>
    <row r="102" spans="1:7" s="22" customFormat="1" ht="19.5" customHeight="1">
      <c r="A102" s="54" t="s">
        <v>177</v>
      </c>
      <c r="B102" s="65">
        <v>709</v>
      </c>
      <c r="C102" s="66" t="s">
        <v>204</v>
      </c>
      <c r="D102" s="66" t="s">
        <v>123</v>
      </c>
      <c r="E102" s="67">
        <v>250</v>
      </c>
      <c r="F102" s="82">
        <v>0</v>
      </c>
      <c r="G102" s="96">
        <f t="shared" si="5"/>
        <v>0</v>
      </c>
    </row>
    <row r="103" spans="1:7" s="39" customFormat="1" ht="16.5" customHeight="1">
      <c r="A103" s="62" t="s">
        <v>86</v>
      </c>
      <c r="B103" s="75">
        <v>800</v>
      </c>
      <c r="C103" s="70"/>
      <c r="D103" s="70"/>
      <c r="E103" s="72">
        <f>E104+E107</f>
        <v>12565</v>
      </c>
      <c r="F103" s="72">
        <f>F104+F107</f>
        <v>1440</v>
      </c>
      <c r="G103" s="185">
        <f t="shared" si="5"/>
        <v>11.5</v>
      </c>
    </row>
    <row r="104" spans="1:7" ht="16.5" customHeight="1">
      <c r="A104" s="34" t="s">
        <v>87</v>
      </c>
      <c r="B104" s="69">
        <v>801</v>
      </c>
      <c r="C104" s="71"/>
      <c r="D104" s="71"/>
      <c r="E104" s="77">
        <f>E105</f>
        <v>10815</v>
      </c>
      <c r="F104" s="77">
        <f>F105</f>
        <v>1390</v>
      </c>
      <c r="G104" s="96">
        <f t="shared" si="5"/>
        <v>12.9</v>
      </c>
    </row>
    <row r="105" spans="1:7" ht="33.75" customHeight="1">
      <c r="A105" s="61" t="s">
        <v>88</v>
      </c>
      <c r="B105" s="69">
        <v>801</v>
      </c>
      <c r="C105" s="71" t="s">
        <v>225</v>
      </c>
      <c r="D105" s="71"/>
      <c r="E105" s="77">
        <f>E106</f>
        <v>10815</v>
      </c>
      <c r="F105" s="77">
        <f>F106</f>
        <v>1390</v>
      </c>
      <c r="G105" s="95">
        <f t="shared" si="5"/>
        <v>12.9</v>
      </c>
    </row>
    <row r="106" spans="1:7" ht="20.25" customHeight="1">
      <c r="A106" s="54" t="s">
        <v>177</v>
      </c>
      <c r="B106" s="65">
        <v>801</v>
      </c>
      <c r="C106" s="66" t="s">
        <v>225</v>
      </c>
      <c r="D106" s="66" t="s">
        <v>123</v>
      </c>
      <c r="E106" s="67">
        <v>10815</v>
      </c>
      <c r="F106" s="67">
        <v>1390</v>
      </c>
      <c r="G106" s="96">
        <f t="shared" si="5"/>
        <v>12.9</v>
      </c>
    </row>
    <row r="107" spans="1:7" s="64" customFormat="1" ht="18" customHeight="1">
      <c r="A107" s="35" t="s">
        <v>113</v>
      </c>
      <c r="B107" s="69">
        <v>804</v>
      </c>
      <c r="C107" s="71"/>
      <c r="D107" s="71"/>
      <c r="E107" s="77">
        <f>E108+E110</f>
        <v>1750</v>
      </c>
      <c r="F107" s="77">
        <f>F108+F110</f>
        <v>50</v>
      </c>
      <c r="G107" s="95">
        <f t="shared" si="5"/>
        <v>2.9</v>
      </c>
    </row>
    <row r="108" spans="1:7" ht="18.75" customHeight="1">
      <c r="A108" s="214" t="s">
        <v>304</v>
      </c>
      <c r="B108" s="69">
        <v>804</v>
      </c>
      <c r="C108" s="71" t="s">
        <v>227</v>
      </c>
      <c r="D108" s="71"/>
      <c r="E108" s="77">
        <f>E109</f>
        <v>1400</v>
      </c>
      <c r="F108" s="97">
        <f>F109</f>
        <v>50</v>
      </c>
      <c r="G108" s="95">
        <f t="shared" si="5"/>
        <v>3.6</v>
      </c>
    </row>
    <row r="109" spans="1:7" ht="18.75" customHeight="1">
      <c r="A109" s="54" t="s">
        <v>177</v>
      </c>
      <c r="B109" s="65">
        <v>804</v>
      </c>
      <c r="C109" s="66" t="s">
        <v>227</v>
      </c>
      <c r="D109" s="66" t="s">
        <v>123</v>
      </c>
      <c r="E109" s="67">
        <v>1400</v>
      </c>
      <c r="F109" s="82">
        <v>50</v>
      </c>
      <c r="G109" s="96">
        <f t="shared" si="5"/>
        <v>3.6</v>
      </c>
    </row>
    <row r="110" spans="1:7" ht="32.25" customHeight="1">
      <c r="A110" s="214" t="s">
        <v>201</v>
      </c>
      <c r="B110" s="69">
        <v>804</v>
      </c>
      <c r="C110" s="71" t="s">
        <v>202</v>
      </c>
      <c r="D110" s="71"/>
      <c r="E110" s="77">
        <f>E111</f>
        <v>350</v>
      </c>
      <c r="F110" s="97">
        <f>F111</f>
        <v>0</v>
      </c>
      <c r="G110" s="95">
        <f t="shared" si="5"/>
        <v>0</v>
      </c>
    </row>
    <row r="111" spans="1:7" ht="16.5" customHeight="1">
      <c r="A111" s="54" t="s">
        <v>177</v>
      </c>
      <c r="B111" s="65">
        <v>804</v>
      </c>
      <c r="C111" s="66" t="s">
        <v>202</v>
      </c>
      <c r="D111" s="66" t="s">
        <v>123</v>
      </c>
      <c r="E111" s="67">
        <v>350</v>
      </c>
      <c r="F111" s="82">
        <v>0</v>
      </c>
      <c r="G111" s="96">
        <f t="shared" si="5"/>
        <v>0</v>
      </c>
    </row>
    <row r="112" spans="1:7" s="39" customFormat="1" ht="16.5" customHeight="1">
      <c r="A112" s="104" t="s">
        <v>89</v>
      </c>
      <c r="B112" s="75">
        <v>1000</v>
      </c>
      <c r="C112" s="70"/>
      <c r="D112" s="70"/>
      <c r="E112" s="72">
        <f>E113+E116</f>
        <v>19073.600000000002</v>
      </c>
      <c r="F112" s="132">
        <f>F113+F116</f>
        <v>4132.2</v>
      </c>
      <c r="G112" s="185">
        <f t="shared" si="5"/>
        <v>21.7</v>
      </c>
    </row>
    <row r="113" spans="1:7" s="42" customFormat="1" ht="18" customHeight="1">
      <c r="A113" s="35" t="s">
        <v>136</v>
      </c>
      <c r="B113" s="69">
        <v>1003</v>
      </c>
      <c r="C113" s="71"/>
      <c r="D113" s="71"/>
      <c r="E113" s="77">
        <f>E114</f>
        <v>449.3</v>
      </c>
      <c r="F113" s="97">
        <f>F114</f>
        <v>37.4</v>
      </c>
      <c r="G113" s="95">
        <f t="shared" si="5"/>
        <v>8.3</v>
      </c>
    </row>
    <row r="114" spans="1:7" s="22" customFormat="1" ht="29.25" customHeight="1">
      <c r="A114" s="35" t="s">
        <v>137</v>
      </c>
      <c r="B114" s="69">
        <v>1003</v>
      </c>
      <c r="C114" s="71" t="s">
        <v>190</v>
      </c>
      <c r="D114" s="71"/>
      <c r="E114" s="77">
        <f>E115</f>
        <v>449.3</v>
      </c>
      <c r="F114" s="97">
        <f>F115</f>
        <v>37.4</v>
      </c>
      <c r="G114" s="95">
        <f t="shared" si="5"/>
        <v>8.3</v>
      </c>
    </row>
    <row r="115" spans="1:7" ht="17.25" customHeight="1">
      <c r="A115" s="54" t="s">
        <v>126</v>
      </c>
      <c r="B115" s="65">
        <v>1003</v>
      </c>
      <c r="C115" s="66" t="s">
        <v>190</v>
      </c>
      <c r="D115" s="66" t="s">
        <v>127</v>
      </c>
      <c r="E115" s="74">
        <v>449.3</v>
      </c>
      <c r="F115" s="74">
        <v>37.4</v>
      </c>
      <c r="G115" s="96">
        <f t="shared" si="5"/>
        <v>8.3</v>
      </c>
    </row>
    <row r="116" spans="1:7" s="105" customFormat="1" ht="16.5" customHeight="1">
      <c r="A116" s="104" t="s">
        <v>90</v>
      </c>
      <c r="B116" s="75">
        <v>1004</v>
      </c>
      <c r="C116" s="73"/>
      <c r="D116" s="73"/>
      <c r="E116" s="72">
        <f>E117+E119</f>
        <v>18624.300000000003</v>
      </c>
      <c r="F116" s="72">
        <f>F117+F119</f>
        <v>4094.8</v>
      </c>
      <c r="G116" s="106">
        <f aca="true" t="shared" si="6" ref="G116:G124">ROUND(F116/E116*100,1)</f>
        <v>22</v>
      </c>
    </row>
    <row r="117" spans="1:7" ht="49.5" customHeight="1">
      <c r="A117" s="35" t="s">
        <v>138</v>
      </c>
      <c r="B117" s="69">
        <v>1004</v>
      </c>
      <c r="C117" s="70" t="s">
        <v>189</v>
      </c>
      <c r="D117" s="71"/>
      <c r="E117" s="72">
        <f>E118</f>
        <v>12822.7</v>
      </c>
      <c r="F117" s="72">
        <f>F118</f>
        <v>3104.4</v>
      </c>
      <c r="G117" s="80">
        <f t="shared" si="6"/>
        <v>24.2</v>
      </c>
    </row>
    <row r="118" spans="1:7" ht="18.75" customHeight="1">
      <c r="A118" s="54" t="s">
        <v>126</v>
      </c>
      <c r="B118" s="65">
        <v>1004</v>
      </c>
      <c r="C118" s="73" t="s">
        <v>189</v>
      </c>
      <c r="D118" s="66" t="s">
        <v>127</v>
      </c>
      <c r="E118" s="74">
        <v>12822.7</v>
      </c>
      <c r="F118" s="74">
        <v>3104.4</v>
      </c>
      <c r="G118" s="79">
        <f t="shared" si="6"/>
        <v>24.2</v>
      </c>
    </row>
    <row r="119" spans="1:7" ht="46.5" customHeight="1">
      <c r="A119" s="35" t="s">
        <v>186</v>
      </c>
      <c r="B119" s="75">
        <v>1004</v>
      </c>
      <c r="C119" s="70" t="s">
        <v>185</v>
      </c>
      <c r="D119" s="70"/>
      <c r="E119" s="72">
        <f>E120</f>
        <v>5801.6</v>
      </c>
      <c r="F119" s="72">
        <f>F120</f>
        <v>990.4</v>
      </c>
      <c r="G119" s="80">
        <f t="shared" si="6"/>
        <v>17.1</v>
      </c>
    </row>
    <row r="120" spans="1:7" ht="16.5" customHeight="1">
      <c r="A120" s="54" t="s">
        <v>126</v>
      </c>
      <c r="B120" s="76">
        <v>1004</v>
      </c>
      <c r="C120" s="73" t="s">
        <v>185</v>
      </c>
      <c r="D120" s="73" t="s">
        <v>127</v>
      </c>
      <c r="E120" s="74">
        <v>5801.6</v>
      </c>
      <c r="F120" s="74">
        <v>990.4</v>
      </c>
      <c r="G120" s="79">
        <f t="shared" si="6"/>
        <v>17.1</v>
      </c>
    </row>
    <row r="121" spans="1:7" s="40" customFormat="1" ht="16.5" customHeight="1">
      <c r="A121" s="62" t="s">
        <v>91</v>
      </c>
      <c r="B121" s="75">
        <v>1100</v>
      </c>
      <c r="C121" s="70"/>
      <c r="D121" s="70"/>
      <c r="E121" s="72">
        <f aca="true" t="shared" si="7" ref="E121:F123">E122</f>
        <v>500</v>
      </c>
      <c r="F121" s="72">
        <f t="shared" si="7"/>
        <v>0</v>
      </c>
      <c r="G121" s="106">
        <f t="shared" si="6"/>
        <v>0</v>
      </c>
    </row>
    <row r="122" spans="1:7" ht="17.25" customHeight="1">
      <c r="A122" s="34" t="s">
        <v>187</v>
      </c>
      <c r="B122" s="69">
        <v>1101</v>
      </c>
      <c r="C122" s="66"/>
      <c r="D122" s="71"/>
      <c r="E122" s="77">
        <f t="shared" si="7"/>
        <v>500</v>
      </c>
      <c r="F122" s="77">
        <f t="shared" si="7"/>
        <v>0</v>
      </c>
      <c r="G122" s="80">
        <f t="shared" si="6"/>
        <v>0</v>
      </c>
    </row>
    <row r="123" spans="1:7" s="22" customFormat="1" ht="50.25" customHeight="1">
      <c r="A123" s="34" t="s">
        <v>188</v>
      </c>
      <c r="B123" s="69">
        <v>1101</v>
      </c>
      <c r="C123" s="71" t="s">
        <v>184</v>
      </c>
      <c r="D123" s="71"/>
      <c r="E123" s="77">
        <f t="shared" si="7"/>
        <v>500</v>
      </c>
      <c r="F123" s="77">
        <f t="shared" si="7"/>
        <v>0</v>
      </c>
      <c r="G123" s="80">
        <f t="shared" si="6"/>
        <v>0</v>
      </c>
    </row>
    <row r="124" spans="1:7" ht="16.5" customHeight="1">
      <c r="A124" s="54" t="s">
        <v>177</v>
      </c>
      <c r="B124" s="65">
        <v>1101</v>
      </c>
      <c r="C124" s="66" t="s">
        <v>184</v>
      </c>
      <c r="D124" s="66" t="s">
        <v>123</v>
      </c>
      <c r="E124" s="67">
        <v>500</v>
      </c>
      <c r="F124" s="67">
        <v>0</v>
      </c>
      <c r="G124" s="80">
        <f t="shared" si="6"/>
        <v>0</v>
      </c>
    </row>
    <row r="125" spans="1:7" s="176" customFormat="1" ht="16.5" customHeight="1">
      <c r="A125" s="62" t="s">
        <v>92</v>
      </c>
      <c r="B125" s="75">
        <v>1200</v>
      </c>
      <c r="C125" s="70"/>
      <c r="D125" s="70"/>
      <c r="E125" s="72">
        <f aca="true" t="shared" si="8" ref="E125:F127">E126</f>
        <v>530</v>
      </c>
      <c r="F125" s="72">
        <f t="shared" si="8"/>
        <v>93.6</v>
      </c>
      <c r="G125" s="106">
        <f>ROUND(F125/E125*100,1)</f>
        <v>17.7</v>
      </c>
    </row>
    <row r="126" spans="1:7" s="4" customFormat="1" ht="16.5" customHeight="1">
      <c r="A126" s="34" t="s">
        <v>93</v>
      </c>
      <c r="B126" s="69">
        <v>1202</v>
      </c>
      <c r="C126" s="66"/>
      <c r="D126" s="71"/>
      <c r="E126" s="77">
        <f t="shared" si="8"/>
        <v>530</v>
      </c>
      <c r="F126" s="77">
        <f t="shared" si="8"/>
        <v>93.6</v>
      </c>
      <c r="G126" s="106">
        <f>ROUND(F126/E126*100,1)</f>
        <v>17.7</v>
      </c>
    </row>
    <row r="127" spans="1:7" s="41" customFormat="1" ht="18" customHeight="1">
      <c r="A127" s="34" t="s">
        <v>139</v>
      </c>
      <c r="B127" s="69">
        <v>1202</v>
      </c>
      <c r="C127" s="71" t="s">
        <v>183</v>
      </c>
      <c r="D127" s="327"/>
      <c r="E127" s="77">
        <f t="shared" si="8"/>
        <v>530</v>
      </c>
      <c r="F127" s="77">
        <f t="shared" si="8"/>
        <v>93.6</v>
      </c>
      <c r="G127" s="106">
        <f>ROUND(F127/E127*100,1)</f>
        <v>17.7</v>
      </c>
    </row>
    <row r="128" spans="1:7" ht="16.5" customHeight="1">
      <c r="A128" s="54" t="s">
        <v>177</v>
      </c>
      <c r="B128" s="65">
        <v>1202</v>
      </c>
      <c r="C128" s="66" t="s">
        <v>183</v>
      </c>
      <c r="D128" s="187" t="s">
        <v>123</v>
      </c>
      <c r="E128" s="67">
        <v>530</v>
      </c>
      <c r="F128" s="67">
        <v>93.6</v>
      </c>
      <c r="G128" s="78">
        <f>ROUND(F128/E128*100,1)</f>
        <v>17.7</v>
      </c>
    </row>
    <row r="129" spans="1:7" ht="15.75">
      <c r="A129" s="63" t="s">
        <v>94</v>
      </c>
      <c r="B129" s="190"/>
      <c r="C129" s="190"/>
      <c r="D129" s="107"/>
      <c r="E129" s="107">
        <f>E8+E53+E57+E64+E92+E103+E112+E121+E125</f>
        <v>127649.1</v>
      </c>
      <c r="F129" s="107">
        <f>F8+F53+F57+F64+F92+F103+F112+F121+F125</f>
        <v>11360.300000000001</v>
      </c>
      <c r="G129" s="108">
        <f>ROUND(F129/E129*100,1)</f>
        <v>8.9</v>
      </c>
    </row>
  </sheetData>
  <sheetProtection/>
  <mergeCells count="9">
    <mergeCell ref="E1:G1"/>
    <mergeCell ref="G6:G7"/>
    <mergeCell ref="A6:A7"/>
    <mergeCell ref="B6:B7"/>
    <mergeCell ref="A3:F3"/>
    <mergeCell ref="C6:C7"/>
    <mergeCell ref="D6:D7"/>
    <mergeCell ref="E6:E7"/>
    <mergeCell ref="F6:F7"/>
  </mergeCells>
  <printOptions horizontalCentered="1"/>
  <pageMargins left="0.4724409448818898" right="0.31496062992125984" top="0.4330708661417323" bottom="0.27" header="0.41" footer="0.275590551181102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zoomScale="75" zoomScaleNormal="75" zoomScalePageLayoutView="0" workbookViewId="0" topLeftCell="A1">
      <selection activeCell="B24" sqref="B24"/>
    </sheetView>
  </sheetViews>
  <sheetFormatPr defaultColWidth="9.140625" defaultRowHeight="12.75"/>
  <cols>
    <col min="1" max="1" width="31.57421875" style="0" customWidth="1"/>
    <col min="2" max="2" width="79.421875" style="0" customWidth="1"/>
    <col min="3" max="3" width="14.7109375" style="0" customWidth="1"/>
    <col min="4" max="4" width="16.00390625" style="0" customWidth="1"/>
  </cols>
  <sheetData>
    <row r="1" ht="15.75">
      <c r="C1" s="2" t="s">
        <v>130</v>
      </c>
    </row>
    <row r="2" ht="19.5" customHeight="1">
      <c r="B2" s="4" t="s">
        <v>117</v>
      </c>
    </row>
    <row r="3" ht="14.25">
      <c r="B3" s="4"/>
    </row>
    <row r="4" ht="14.25">
      <c r="B4" s="4"/>
    </row>
    <row r="6" ht="16.5">
      <c r="A6" s="5" t="s">
        <v>109</v>
      </c>
    </row>
    <row r="7" ht="16.5">
      <c r="A7" s="5" t="s">
        <v>118</v>
      </c>
    </row>
    <row r="8" ht="16.5">
      <c r="A8" s="5"/>
    </row>
    <row r="9" ht="14.25">
      <c r="C9" s="6" t="s">
        <v>1</v>
      </c>
    </row>
    <row r="10" spans="1:4" ht="14.25">
      <c r="A10" s="7" t="s">
        <v>2</v>
      </c>
      <c r="B10" s="8" t="s">
        <v>58</v>
      </c>
      <c r="C10" s="7" t="s">
        <v>96</v>
      </c>
      <c r="D10" s="9" t="s">
        <v>97</v>
      </c>
    </row>
    <row r="11" spans="1:4" ht="23.25" customHeight="1">
      <c r="A11" s="10" t="s">
        <v>98</v>
      </c>
      <c r="B11" s="11" t="s">
        <v>99</v>
      </c>
      <c r="C11" s="12">
        <f>C12+C14</f>
        <v>0</v>
      </c>
      <c r="D11" s="21">
        <f>D12+D14</f>
        <v>8496.3</v>
      </c>
    </row>
    <row r="12" spans="1:4" ht="19.5" customHeight="1">
      <c r="A12" s="13" t="s">
        <v>100</v>
      </c>
      <c r="B12" s="14" t="s">
        <v>101</v>
      </c>
      <c r="C12" s="15">
        <v>-120510</v>
      </c>
      <c r="D12" s="25">
        <v>-9827</v>
      </c>
    </row>
    <row r="13" spans="1:4" ht="30.75" customHeight="1">
      <c r="A13" s="13" t="s">
        <v>102</v>
      </c>
      <c r="B13" s="14" t="s">
        <v>103</v>
      </c>
      <c r="C13" s="15">
        <f>C12</f>
        <v>-120510</v>
      </c>
      <c r="D13" s="25">
        <f>D12</f>
        <v>-9827</v>
      </c>
    </row>
    <row r="14" spans="1:4" ht="15.75" customHeight="1">
      <c r="A14" s="13" t="s">
        <v>104</v>
      </c>
      <c r="B14" s="14" t="s">
        <v>105</v>
      </c>
      <c r="C14" s="15">
        <v>120510</v>
      </c>
      <c r="D14" s="16">
        <v>18323.3</v>
      </c>
    </row>
    <row r="15" spans="1:4" ht="30" customHeight="1">
      <c r="A15" s="13" t="s">
        <v>106</v>
      </c>
      <c r="B15" s="14" t="s">
        <v>107</v>
      </c>
      <c r="C15" s="15">
        <f>C14</f>
        <v>120510</v>
      </c>
      <c r="D15" s="16">
        <v>18323.3</v>
      </c>
    </row>
    <row r="16" spans="1:4" ht="33" customHeight="1">
      <c r="A16" s="17"/>
      <c r="B16" s="18" t="s">
        <v>108</v>
      </c>
      <c r="C16" s="19">
        <f>C11</f>
        <v>0</v>
      </c>
      <c r="D16" s="20">
        <f>D11</f>
        <v>8496.3</v>
      </c>
    </row>
  </sheetData>
  <sheetProtection/>
  <printOptions horizontalCentered="1"/>
  <pageMargins left="0.7874015748031497" right="0.4330708661417323" top="0.984251968503937" bottom="0.984251968503937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32"/>
  <sheetViews>
    <sheetView tabSelected="1" zoomScale="78" zoomScaleNormal="78" zoomScalePageLayoutView="0" workbookViewId="0" topLeftCell="B1">
      <selection activeCell="B8" sqref="B8"/>
    </sheetView>
  </sheetViews>
  <sheetFormatPr defaultColWidth="9.140625" defaultRowHeight="19.5" customHeight="1"/>
  <cols>
    <col min="1" max="1" width="2.00390625" style="0" hidden="1" customWidth="1"/>
    <col min="2" max="2" width="31.421875" style="0" customWidth="1"/>
    <col min="3" max="3" width="71.28125" style="0" customWidth="1"/>
    <col min="4" max="4" width="13.140625" style="0" customWidth="1"/>
    <col min="5" max="5" width="17.28125" style="0" customWidth="1"/>
  </cols>
  <sheetData>
    <row r="1" ht="19.5" customHeight="1">
      <c r="B1" s="4"/>
    </row>
    <row r="2" spans="2:8" ht="15.75" customHeight="1">
      <c r="B2" s="2"/>
      <c r="C2" s="263"/>
      <c r="D2" s="264" t="s">
        <v>243</v>
      </c>
      <c r="E2" s="265"/>
      <c r="F2" s="265"/>
      <c r="G2" s="265"/>
      <c r="H2" s="265"/>
    </row>
    <row r="3" spans="2:8" ht="13.5" customHeight="1">
      <c r="B3" s="263"/>
      <c r="C3" s="263"/>
      <c r="D3" s="264" t="s">
        <v>290</v>
      </c>
      <c r="E3" s="265"/>
      <c r="F3" s="265"/>
      <c r="G3" s="265"/>
      <c r="H3" s="265"/>
    </row>
    <row r="4" spans="2:4" ht="13.5" customHeight="1">
      <c r="B4" s="2"/>
      <c r="C4" s="2"/>
      <c r="D4" s="264"/>
    </row>
    <row r="5" spans="2:4" ht="19.5" customHeight="1">
      <c r="B5" s="2"/>
      <c r="C5" s="2"/>
      <c r="D5" s="264"/>
    </row>
    <row r="6" spans="2:4" ht="19.5" customHeight="1">
      <c r="B6" s="2"/>
      <c r="C6" s="2"/>
      <c r="D6" s="2"/>
    </row>
    <row r="7" spans="2:6" ht="19.5" customHeight="1">
      <c r="B7" s="346" t="s">
        <v>247</v>
      </c>
      <c r="C7" s="346"/>
      <c r="D7" s="346"/>
      <c r="E7" s="346"/>
      <c r="F7" s="293"/>
    </row>
    <row r="8" spans="2:6" ht="19.5" customHeight="1">
      <c r="B8" s="294" t="s">
        <v>306</v>
      </c>
      <c r="C8" s="262"/>
      <c r="D8" s="262"/>
      <c r="E8" s="293"/>
      <c r="F8" s="293"/>
    </row>
    <row r="9" spans="2:6" ht="19.5" customHeight="1">
      <c r="B9" s="292"/>
      <c r="C9" s="262"/>
      <c r="D9" s="262"/>
      <c r="E9" s="293"/>
      <c r="F9" s="293"/>
    </row>
    <row r="10" spans="2:5" ht="19.5" customHeight="1">
      <c r="B10" s="2"/>
      <c r="C10" s="2"/>
      <c r="D10" s="2"/>
      <c r="E10" s="2" t="s">
        <v>244</v>
      </c>
    </row>
    <row r="11" spans="2:5" ht="19.5" customHeight="1">
      <c r="B11" s="266" t="s">
        <v>2</v>
      </c>
      <c r="C11" s="266" t="s">
        <v>58</v>
      </c>
      <c r="D11" s="266" t="s">
        <v>96</v>
      </c>
      <c r="E11" s="266" t="s">
        <v>55</v>
      </c>
    </row>
    <row r="12" spans="2:5" ht="24" customHeight="1">
      <c r="B12" s="267" t="s">
        <v>245</v>
      </c>
      <c r="C12" s="268" t="s">
        <v>99</v>
      </c>
      <c r="D12" s="269">
        <f>D13+D15</f>
        <v>9340</v>
      </c>
      <c r="E12" s="270">
        <f>E13+E15</f>
        <v>-17956.600000000002</v>
      </c>
    </row>
    <row r="13" spans="2:5" ht="24" customHeight="1">
      <c r="B13" s="271" t="s">
        <v>100</v>
      </c>
      <c r="C13" s="156" t="s">
        <v>101</v>
      </c>
      <c r="D13" s="272">
        <v>-118309.1</v>
      </c>
      <c r="E13" s="273">
        <v>-29316.9</v>
      </c>
    </row>
    <row r="14" spans="2:5" ht="44.25" customHeight="1">
      <c r="B14" s="271" t="s">
        <v>102</v>
      </c>
      <c r="C14" s="156" t="s">
        <v>103</v>
      </c>
      <c r="D14" s="272">
        <f>D13</f>
        <v>-118309.1</v>
      </c>
      <c r="E14" s="273">
        <f>E13</f>
        <v>-29316.9</v>
      </c>
    </row>
    <row r="15" spans="2:5" ht="19.5" customHeight="1">
      <c r="B15" s="271" t="s">
        <v>104</v>
      </c>
      <c r="C15" s="156" t="s">
        <v>105</v>
      </c>
      <c r="D15" s="274">
        <f>D16</f>
        <v>127649.1</v>
      </c>
      <c r="E15" s="273">
        <f>E16</f>
        <v>11360.3</v>
      </c>
    </row>
    <row r="16" spans="2:5" ht="43.5" customHeight="1">
      <c r="B16" s="271" t="s">
        <v>106</v>
      </c>
      <c r="C16" s="156" t="s">
        <v>107</v>
      </c>
      <c r="D16" s="274">
        <v>127649.1</v>
      </c>
      <c r="E16" s="273">
        <v>11360.3</v>
      </c>
    </row>
    <row r="17" spans="2:5" ht="31.5" customHeight="1">
      <c r="B17" s="275"/>
      <c r="C17" s="276" t="s">
        <v>246</v>
      </c>
      <c r="D17" s="277">
        <f>D12</f>
        <v>9340</v>
      </c>
      <c r="E17" s="278">
        <f>E12</f>
        <v>-17956.600000000002</v>
      </c>
    </row>
    <row r="20" spans="2:5" ht="19.5" customHeight="1">
      <c r="B20" s="279"/>
      <c r="C20" s="280"/>
      <c r="D20" s="280"/>
      <c r="E20" s="280"/>
    </row>
    <row r="21" spans="2:5" ht="19.5" customHeight="1">
      <c r="B21" s="279"/>
      <c r="C21" s="280"/>
      <c r="D21" s="280"/>
      <c r="E21" s="280"/>
    </row>
    <row r="22" spans="2:5" ht="19.5" customHeight="1">
      <c r="B22" s="279"/>
      <c r="C22" s="280"/>
      <c r="D22" s="280"/>
      <c r="E22" s="280"/>
    </row>
    <row r="23" spans="2:5" ht="19.5" customHeight="1">
      <c r="B23" s="280"/>
      <c r="C23" s="280"/>
      <c r="D23" s="281"/>
      <c r="E23" s="280"/>
    </row>
    <row r="24" spans="2:5" ht="19.5" customHeight="1">
      <c r="B24" s="282"/>
      <c r="C24" s="282"/>
      <c r="D24" s="282"/>
      <c r="E24" s="283"/>
    </row>
    <row r="25" spans="2:5" ht="19.5" customHeight="1">
      <c r="B25" s="284"/>
      <c r="C25" s="285"/>
      <c r="D25" s="286"/>
      <c r="E25" s="286"/>
    </row>
    <row r="26" spans="2:5" ht="19.5" customHeight="1">
      <c r="B26" s="282"/>
      <c r="C26" s="287"/>
      <c r="D26" s="288"/>
      <c r="E26" s="282"/>
    </row>
    <row r="27" spans="2:5" ht="19.5" customHeight="1">
      <c r="B27" s="282"/>
      <c r="C27" s="287"/>
      <c r="D27" s="288"/>
      <c r="E27" s="282"/>
    </row>
    <row r="28" spans="2:5" ht="19.5" customHeight="1">
      <c r="B28" s="282"/>
      <c r="C28" s="287"/>
      <c r="D28" s="288"/>
      <c r="E28" s="282"/>
    </row>
    <row r="29" spans="2:5" ht="30.75" customHeight="1">
      <c r="B29" s="282"/>
      <c r="C29" s="287"/>
      <c r="D29" s="288"/>
      <c r="E29" s="282"/>
    </row>
    <row r="30" spans="2:5" ht="19.5" customHeight="1">
      <c r="B30" s="289"/>
      <c r="C30" s="290"/>
      <c r="D30" s="291"/>
      <c r="E30" s="291"/>
    </row>
    <row r="31" spans="2:5" ht="19.5" customHeight="1">
      <c r="B31" s="280"/>
      <c r="C31" s="280"/>
      <c r="D31" s="280"/>
      <c r="E31" s="280"/>
    </row>
    <row r="32" spans="2:5" ht="19.5" customHeight="1">
      <c r="B32" s="280"/>
      <c r="C32" s="280"/>
      <c r="D32" s="280"/>
      <c r="E32" s="280"/>
    </row>
  </sheetData>
  <sheetProtection/>
  <mergeCells count="1">
    <mergeCell ref="B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Саблова Светлана Анатольевна</cp:lastModifiedBy>
  <cp:lastPrinted>2017-04-19T11:45:23Z</cp:lastPrinted>
  <dcterms:created xsi:type="dcterms:W3CDTF">1996-10-08T23:32:33Z</dcterms:created>
  <dcterms:modified xsi:type="dcterms:W3CDTF">2017-04-19T11:47:22Z</dcterms:modified>
  <cp:category/>
  <cp:version/>
  <cp:contentType/>
  <cp:contentStatus/>
</cp:coreProperties>
</file>