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Дефиц." sheetId="2" state="hidden" r:id="rId2"/>
  </sheets>
  <definedNames/>
  <calcPr fullCalcOnLoad="1"/>
</workbook>
</file>

<file path=xl/sharedStrings.xml><?xml version="1.0" encoding="utf-8"?>
<sst xmlns="http://schemas.openxmlformats.org/spreadsheetml/2006/main" count="165" uniqueCount="120">
  <si>
    <t xml:space="preserve"> </t>
  </si>
  <si>
    <t>(тыс.руб.)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</si>
  <si>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</si>
  <si>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</si>
  <si>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</si>
  <si>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</si>
  <si>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</si>
  <si>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</si>
  <si>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</si>
  <si>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</si>
  <si>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</si>
  <si>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</si>
  <si>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 xml:space="preserve"> 1 05 01010 00 0000 110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</si>
  <si>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</si>
  <si>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</si>
  <si>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</si>
  <si>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</si>
  <si>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</si>
  <si>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</si>
  <si>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</si>
  <si>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</si>
  <si>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</si>
  <si>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</si>
  <si>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</si>
  <si>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 xml:space="preserve"> 1 05 02000 00 0000 110</t>
  </si>
  <si>
    <t xml:space="preserve">Единый налог на вмененный доход для отдельных видов деятельности 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</si>
  <si>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</si>
  <si>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</si>
  <si>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</si>
  <si>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1 06 00000 00 0000 000</t>
  </si>
  <si>
    <t>Налоги на имущество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</si>
  <si>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</si>
  <si>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</si>
  <si>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</si>
  <si>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</si>
  <si>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 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</si>
  <si>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</si>
  <si>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</si>
  <si>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</si>
  <si>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1 13 02990 00 0000 130</t>
  </si>
  <si>
    <t xml:space="preserve">Прочие доходы от  компенсации затрат </t>
  </si>
  <si>
    <t>1 13 02993 03 0000 130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</si>
  <si>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Москвы и Санкт-Петербурга 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</si>
  <si>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</si>
  <si>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</si>
  <si>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</si>
  <si>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</si>
  <si>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</si>
  <si>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</si>
  <si>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</si>
  <si>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</si>
  <si>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</si>
  <si>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</si>
  <si>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</si>
  <si>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806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</si>
  <si>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</si>
  <si>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</si>
  <si>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807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</si>
  <si>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</si>
  <si>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</si>
  <si>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</si>
  <si>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</si>
  <si>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</si>
  <si>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</si>
  <si>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</si>
  <si>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</si>
  <si>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</si>
  <si>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</si>
  <si>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</si>
  <si>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969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</si>
  <si>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</si>
  <si>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</si>
  <si>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 xml:space="preserve"> 2 02 03024 03 0100 151</t>
  </si>
  <si>
    <t>Субвенции 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</si>
  <si>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</si>
  <si>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</si>
  <si>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</si>
  <si>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 приемному родителю</t>
  </si>
  <si>
    <t xml:space="preserve"> 2 02 03027 03 0100 151</t>
  </si>
  <si>
    <t>Субвенции бюджетам внутригородских муниципальных образований  Санкт-Петербурга  на содержание ребенка в семье опекуна и приемной семье</t>
  </si>
  <si>
    <t xml:space="preserve">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</si>
  <si>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</si>
  <si>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</si>
  <si>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Исполнено</t>
  </si>
  <si>
    <t>% исполнения</t>
  </si>
  <si>
    <t xml:space="preserve">        Показатели исполнения доходов бюджета муниципального образования муниципальный округ Юнтолово</t>
  </si>
  <si>
    <t>Наименование</t>
  </si>
  <si>
    <t>Утверждено</t>
  </si>
  <si>
    <t xml:space="preserve">Исполнено </t>
  </si>
  <si>
    <t xml:space="preserve">969 01 05 00 00 00 0000 000 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</si>
  <si>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</si>
  <si>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</si>
  <si>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</si>
  <si>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</si>
  <si>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</si>
  <si>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</si>
  <si>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</si>
  <si>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</si>
  <si>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</si>
  <si>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</si>
  <si>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                           Показатели источников финансирования дефицита бюджета муниципального образования 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</si>
  <si>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</si>
  <si>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</si>
  <si>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</si>
  <si>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</si>
  <si>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</si>
  <si>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</si>
  <si>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за 1 квартал 2014 года</t>
  </si>
  <si>
    <t xml:space="preserve">Утверждено на 2014  год         </t>
  </si>
  <si>
    <t xml:space="preserve"> 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</si>
  <si>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</si>
  <si>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налогообложения,зачисляемый в бюджеты городов федерального значения Москвы и Санкт-Петербурга</t>
  </si>
  <si>
    <t xml:space="preserve">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</si>
  <si>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</si>
  <si>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r>
      <t xml:space="preserve">                                                                                              к  Постановлению  МА №</t>
    </r>
    <r>
      <rPr>
        <sz val="11"/>
        <color indexed="10"/>
        <rFont val="Arial"/>
        <family val="2"/>
      </rPr>
      <t xml:space="preserve"> 01-18/   от  года</t>
    </r>
  </si>
  <si>
    <t xml:space="preserve">                                            муниципальный округ Юнтолово  за 1 квартал 2014 года</t>
  </si>
  <si>
    <t>Приложение 1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</si>
  <si>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</si>
  <si>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        Приложение 4</t>
  </si>
  <si>
    <t>к Постановлению № 01-18/20 от 08.04.2014г.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</si>
</sst>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</numFmts>
  <fonts count="4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justify"/>
    </xf>
    <xf numFmtId="0" fontId="0" fillId="0" borderId="12" xfId="0" applyBorder="1" applyAlignment="1">
      <alignment vertical="justify"/>
    </xf>
    <xf numFmtId="172" fontId="6" fillId="0" borderId="13" xfId="0" applyNumberFormat="1" applyFont="1" applyBorder="1" applyAlignment="1">
      <alignment horizontal="right" vertical="top"/>
    </xf>
    <xf numFmtId="172" fontId="7" fillId="0" borderId="11" xfId="0" applyNumberFormat="1" applyFont="1" applyBorder="1" applyAlignment="1">
      <alignment horizontal="right" vertical="top"/>
    </xf>
    <xf numFmtId="172" fontId="4" fillId="0" borderId="11" xfId="0" applyNumberFormat="1" applyFont="1" applyBorder="1" applyAlignment="1">
      <alignment horizontal="right" vertical="top"/>
    </xf>
    <xf numFmtId="172" fontId="7" fillId="0" borderId="14" xfId="0" applyNumberFormat="1" applyFont="1" applyBorder="1" applyAlignment="1">
      <alignment horizontal="right"/>
    </xf>
    <xf numFmtId="172" fontId="7" fillId="0" borderId="15" xfId="0" applyNumberFormat="1" applyFont="1" applyBorder="1" applyAlignment="1">
      <alignment vertical="justify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172" fontId="8" fillId="0" borderId="2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172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3" fontId="1" fillId="0" borderId="24" xfId="0" applyNumberFormat="1" applyFont="1" applyBorder="1" applyAlignment="1">
      <alignment/>
    </xf>
    <xf numFmtId="0" fontId="7" fillId="0" borderId="25" xfId="0" applyFont="1" applyBorder="1" applyAlignment="1">
      <alignment wrapText="1"/>
    </xf>
    <xf numFmtId="172" fontId="7" fillId="0" borderId="14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72" fontId="8" fillId="0" borderId="2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28" xfId="0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29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right" vertical="justify"/>
    </xf>
    <xf numFmtId="0" fontId="7" fillId="0" borderId="27" xfId="0" applyFont="1" applyBorder="1" applyAlignment="1">
      <alignment vertical="justify"/>
    </xf>
    <xf numFmtId="172" fontId="7" fillId="0" borderId="11" xfId="0" applyNumberFormat="1" applyFont="1" applyBorder="1" applyAlignment="1">
      <alignment horizontal="right" vertical="justify"/>
    </xf>
    <xf numFmtId="172" fontId="0" fillId="0" borderId="11" xfId="0" applyNumberFormat="1" applyBorder="1" applyAlignment="1">
      <alignment vertical="justify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top"/>
    </xf>
    <xf numFmtId="3" fontId="10" fillId="0" borderId="11" xfId="0" applyNumberFormat="1" applyFont="1" applyBorder="1" applyAlignment="1">
      <alignment horizontal="center" vertical="top"/>
    </xf>
    <xf numFmtId="172" fontId="10" fillId="0" borderId="11" xfId="0" applyNumberFormat="1" applyFont="1" applyBorder="1" applyAlignment="1">
      <alignment horizontal="right" vertical="top"/>
    </xf>
    <xf numFmtId="172" fontId="11" fillId="0" borderId="11" xfId="0" applyNumberFormat="1" applyFont="1" applyBorder="1" applyAlignment="1">
      <alignment vertical="justify"/>
    </xf>
    <xf numFmtId="172" fontId="11" fillId="0" borderId="12" xfId="0" applyNumberFormat="1" applyFont="1" applyBorder="1" applyAlignment="1">
      <alignment vertical="justify"/>
    </xf>
    <xf numFmtId="172" fontId="10" fillId="0" borderId="11" xfId="0" applyNumberFormat="1" applyFont="1" applyBorder="1" applyAlignment="1">
      <alignment horizontal="right" vertical="justify"/>
    </xf>
    <xf numFmtId="0" fontId="11" fillId="0" borderId="12" xfId="0" applyFont="1" applyBorder="1" applyAlignment="1">
      <alignment vertical="justify"/>
    </xf>
    <xf numFmtId="49" fontId="6" fillId="0" borderId="10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right" vertical="top"/>
    </xf>
    <xf numFmtId="172" fontId="6" fillId="0" borderId="11" xfId="0" applyNumberFormat="1" applyFont="1" applyBorder="1" applyAlignment="1">
      <alignment horizontal="right" vertical="justify"/>
    </xf>
    <xf numFmtId="172" fontId="6" fillId="0" borderId="12" xfId="0" applyNumberFormat="1" applyFont="1" applyBorder="1" applyAlignment="1">
      <alignment vertical="justify"/>
    </xf>
    <xf numFmtId="0" fontId="6" fillId="0" borderId="12" xfId="0" applyFont="1" applyBorder="1" applyAlignment="1">
      <alignment vertical="justify"/>
    </xf>
    <xf numFmtId="172" fontId="6" fillId="0" borderId="11" xfId="0" applyNumberFormat="1" applyFont="1" applyBorder="1" applyAlignment="1">
      <alignment vertical="justify"/>
    </xf>
    <xf numFmtId="2" fontId="11" fillId="0" borderId="11" xfId="0" applyNumberFormat="1" applyFont="1" applyBorder="1" applyAlignment="1">
      <alignment vertical="justify"/>
    </xf>
    <xf numFmtId="172" fontId="10" fillId="0" borderId="11" xfId="0" applyNumberFormat="1" applyFont="1" applyBorder="1" applyAlignment="1">
      <alignment vertical="justify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3" width="101.421875" style="0" customWidth="1"/>
    <col min="4" max="4" width="15.57421875" style="0" customWidth="1"/>
    <col min="5" max="5" width="13.140625" style="0" customWidth="1"/>
    <col min="6" max="6" width="14.00390625" style="0" customWidth="1"/>
  </cols>
  <sheetData>
    <row r="1" spans="1:5" ht="22.5" customHeight="1">
      <c r="A1" s="1" t="s">
        <v>0</v>
      </c>
      <c r="B1" s="2" t="s">
        <v>117</v>
      </c>
      <c r="C1" s="47" t="s">
        <v>116</v>
      </c>
      <c r="D1" s="46"/>
      <c r="E1" s="46"/>
    </row>
    <row r="2" ht="0.75" customHeight="1" hidden="1">
      <c r="B2" s="3"/>
    </row>
    <row r="3" spans="2:6" ht="18.75" customHeight="1">
      <c r="B3" s="3"/>
      <c r="E3" s="48" t="s">
        <v>119</v>
      </c>
      <c r="F3" s="36"/>
    </row>
    <row r="4" ht="14.25">
      <c r="B4" s="4"/>
    </row>
    <row r="5" ht="16.5">
      <c r="B5" s="5" t="s">
        <v>85</v>
      </c>
    </row>
    <row r="6" ht="16.5">
      <c r="B6" s="5" t="s">
        <v>107</v>
      </c>
    </row>
    <row r="7" ht="14.25">
      <c r="D7" s="4" t="s">
        <v>1</v>
      </c>
    </row>
    <row r="8" spans="1:6" ht="31.5">
      <c r="A8" s="71" t="s">
        <v>2</v>
      </c>
      <c r="B8" s="72"/>
      <c r="C8" s="34" t="s">
        <v>3</v>
      </c>
      <c r="D8" s="34" t="s">
        <v>108</v>
      </c>
      <c r="E8" s="34" t="s">
        <v>83</v>
      </c>
      <c r="F8" s="37" t="s">
        <v>84</v>
      </c>
    </row>
    <row r="9" spans="1:6" ht="15" customHeight="1">
      <c r="A9" s="38" t="s">
        <v>4</v>
      </c>
      <c r="B9" s="39" t="s">
        <v>5</v>
      </c>
      <c r="C9" s="49" t="s">
        <v>6</v>
      </c>
      <c r="D9" s="12">
        <f>D10+D24+D26+D28+D32+D35</f>
        <v>103983.1</v>
      </c>
      <c r="E9" s="40">
        <f>E10+E24+E26+E28+E35</f>
        <v>14685.696000000002</v>
      </c>
      <c r="F9" s="41">
        <f>ROUND(E9/D9*100,1)</f>
        <v>14.1</v>
      </c>
    </row>
    <row r="10" spans="1:6" ht="15.75" customHeight="1">
      <c r="A10" s="6" t="s">
        <v>4</v>
      </c>
      <c r="B10" s="7" t="s">
        <v>7</v>
      </c>
      <c r="C10" s="50" t="s">
        <v>8</v>
      </c>
      <c r="D10" s="13">
        <f>D11+D19+D22</f>
        <v>65906</v>
      </c>
      <c r="E10" s="42">
        <f>E11+E19+E22</f>
        <v>11276.896</v>
      </c>
      <c r="F10" s="10">
        <f aca="true" t="shared" si="0" ref="F10:F54">ROUND(E10/D10*100,1)</f>
        <v>17.1</v>
      </c>
    </row>
    <row r="11" spans="1:6" ht="17.25" customHeight="1">
      <c r="A11" s="6" t="s">
        <v>4</v>
      </c>
      <c r="B11" s="7" t="s">
        <v>9</v>
      </c>
      <c r="C11" s="50" t="s">
        <v>10</v>
      </c>
      <c r="D11" s="13">
        <f>D12+D15+D18</f>
        <v>56301</v>
      </c>
      <c r="E11" s="42">
        <f>E12+E15+E18</f>
        <v>9290.396</v>
      </c>
      <c r="F11" s="10">
        <f t="shared" si="0"/>
        <v>16.5</v>
      </c>
    </row>
    <row r="12" spans="1:6" ht="26.25" customHeight="1">
      <c r="A12" s="6" t="s">
        <v>11</v>
      </c>
      <c r="B12" s="7" t="s">
        <v>12</v>
      </c>
      <c r="C12" s="50" t="s">
        <v>13</v>
      </c>
      <c r="D12" s="13">
        <f>D13+D14</f>
        <v>45800</v>
      </c>
      <c r="E12" s="42">
        <f>E13+E14</f>
        <v>7007.096</v>
      </c>
      <c r="F12" s="10">
        <f t="shared" si="0"/>
        <v>15.3</v>
      </c>
    </row>
    <row r="13" spans="1:6" ht="16.5" customHeight="1">
      <c r="A13" s="8">
        <v>182</v>
      </c>
      <c r="B13" s="9" t="s">
        <v>14</v>
      </c>
      <c r="C13" s="51" t="s">
        <v>13</v>
      </c>
      <c r="D13" s="14">
        <v>45795</v>
      </c>
      <c r="E13" s="43">
        <f>2129.1+1359.8+3516.6</f>
        <v>7005.5</v>
      </c>
      <c r="F13" s="11">
        <f t="shared" si="0"/>
        <v>15.3</v>
      </c>
    </row>
    <row r="14" spans="1:6" ht="28.5" customHeight="1">
      <c r="A14" s="55" t="s">
        <v>11</v>
      </c>
      <c r="B14" s="56" t="s">
        <v>15</v>
      </c>
      <c r="C14" s="51" t="s">
        <v>16</v>
      </c>
      <c r="D14" s="57">
        <v>5</v>
      </c>
      <c r="E14" s="69">
        <f>0.046+2.1-0.55</f>
        <v>1.5959999999999999</v>
      </c>
      <c r="F14" s="61">
        <f t="shared" si="0"/>
        <v>31.9</v>
      </c>
    </row>
    <row r="15" spans="1:6" ht="27.75" customHeight="1">
      <c r="A15" s="62" t="s">
        <v>11</v>
      </c>
      <c r="B15" s="63" t="s">
        <v>17</v>
      </c>
      <c r="C15" s="50" t="s">
        <v>18</v>
      </c>
      <c r="D15" s="64">
        <f>D16+D17</f>
        <v>7301</v>
      </c>
      <c r="E15" s="65">
        <f>E16+E17</f>
        <v>1069.1000000000001</v>
      </c>
      <c r="F15" s="66">
        <f t="shared" si="0"/>
        <v>14.6</v>
      </c>
    </row>
    <row r="16" spans="1:6" ht="27.75" customHeight="1">
      <c r="A16" s="55">
        <v>182</v>
      </c>
      <c r="B16" s="56" t="s">
        <v>19</v>
      </c>
      <c r="C16" s="51" t="s">
        <v>18</v>
      </c>
      <c r="D16" s="57">
        <v>7300</v>
      </c>
      <c r="E16" s="58">
        <f>81.5+200.7+773</f>
        <v>1055.2</v>
      </c>
      <c r="F16" s="59">
        <f t="shared" si="0"/>
        <v>14.5</v>
      </c>
    </row>
    <row r="17" spans="1:6" ht="30.75" customHeight="1">
      <c r="A17" s="55" t="s">
        <v>11</v>
      </c>
      <c r="B17" s="56" t="s">
        <v>20</v>
      </c>
      <c r="C17" s="51" t="s">
        <v>21</v>
      </c>
      <c r="D17" s="57">
        <v>1</v>
      </c>
      <c r="E17" s="58">
        <f>14.3-0.4</f>
        <v>13.9</v>
      </c>
      <c r="F17" s="59">
        <f t="shared" si="0"/>
        <v>1390</v>
      </c>
    </row>
    <row r="18" spans="1:6" ht="15" customHeight="1">
      <c r="A18" s="55" t="s">
        <v>11</v>
      </c>
      <c r="B18" s="56" t="s">
        <v>22</v>
      </c>
      <c r="C18" s="51" t="s">
        <v>23</v>
      </c>
      <c r="D18" s="57">
        <v>3200</v>
      </c>
      <c r="E18" s="58">
        <f>35.6+283.4+895.2</f>
        <v>1214.2</v>
      </c>
      <c r="F18" s="61">
        <f t="shared" si="0"/>
        <v>37.9</v>
      </c>
    </row>
    <row r="19" spans="1:6" ht="15" customHeight="1">
      <c r="A19" s="62" t="s">
        <v>4</v>
      </c>
      <c r="B19" s="63" t="s">
        <v>24</v>
      </c>
      <c r="C19" s="50" t="s">
        <v>25</v>
      </c>
      <c r="D19" s="64">
        <f>SUM(D20:D21)</f>
        <v>9100</v>
      </c>
      <c r="E19" s="65">
        <f>SUM(E20:E21)</f>
        <v>1923.8999999999999</v>
      </c>
      <c r="F19" s="67">
        <f t="shared" si="0"/>
        <v>21.1</v>
      </c>
    </row>
    <row r="20" spans="1:6" ht="16.5" customHeight="1">
      <c r="A20" s="55">
        <v>182</v>
      </c>
      <c r="B20" s="56" t="s">
        <v>26</v>
      </c>
      <c r="C20" s="51" t="s">
        <v>25</v>
      </c>
      <c r="D20" s="57">
        <v>9095</v>
      </c>
      <c r="E20" s="58">
        <f>1573.3+139.7+231.3</f>
        <v>1944.3</v>
      </c>
      <c r="F20" s="61">
        <f t="shared" si="0"/>
        <v>21.4</v>
      </c>
    </row>
    <row r="21" spans="1:6" ht="30">
      <c r="A21" s="55" t="s">
        <v>11</v>
      </c>
      <c r="B21" s="56" t="s">
        <v>27</v>
      </c>
      <c r="C21" s="51" t="s">
        <v>28</v>
      </c>
      <c r="D21" s="57">
        <v>5</v>
      </c>
      <c r="E21" s="58">
        <f>-5.6+1.2-16</f>
        <v>-20.4</v>
      </c>
      <c r="F21" s="59">
        <f t="shared" si="0"/>
        <v>-408</v>
      </c>
    </row>
    <row r="22" spans="1:6" ht="14.25">
      <c r="A22" s="62" t="s">
        <v>4</v>
      </c>
      <c r="B22" s="63" t="s">
        <v>109</v>
      </c>
      <c r="C22" s="50" t="s">
        <v>110</v>
      </c>
      <c r="D22" s="64">
        <f>D23</f>
        <v>505</v>
      </c>
      <c r="E22" s="68">
        <f>E23</f>
        <v>62.6</v>
      </c>
      <c r="F22" s="67">
        <f t="shared" si="0"/>
        <v>12.4</v>
      </c>
    </row>
    <row r="23" spans="1:6" ht="30">
      <c r="A23" s="55" t="s">
        <v>11</v>
      </c>
      <c r="B23" s="56" t="s">
        <v>109</v>
      </c>
      <c r="C23" s="51" t="s">
        <v>111</v>
      </c>
      <c r="D23" s="57">
        <v>505</v>
      </c>
      <c r="E23" s="70">
        <f>48.6+14</f>
        <v>62.6</v>
      </c>
      <c r="F23" s="61">
        <f t="shared" si="0"/>
        <v>12.4</v>
      </c>
    </row>
    <row r="24" spans="1:6" ht="14.25">
      <c r="A24" s="62" t="s">
        <v>4</v>
      </c>
      <c r="B24" s="63" t="s">
        <v>29</v>
      </c>
      <c r="C24" s="50" t="s">
        <v>30</v>
      </c>
      <c r="D24" s="64">
        <f>D25</f>
        <v>33500</v>
      </c>
      <c r="E24" s="65">
        <f>E25</f>
        <v>1898.2</v>
      </c>
      <c r="F24" s="67">
        <f t="shared" si="0"/>
        <v>5.7</v>
      </c>
    </row>
    <row r="25" spans="1:6" ht="43.5" customHeight="1">
      <c r="A25" s="55" t="s">
        <v>11</v>
      </c>
      <c r="B25" s="56" t="s">
        <v>31</v>
      </c>
      <c r="C25" s="51" t="s">
        <v>32</v>
      </c>
      <c r="D25" s="57">
        <v>33500</v>
      </c>
      <c r="E25" s="58">
        <f>898.5+643.5+356.2</f>
        <v>1898.2</v>
      </c>
      <c r="F25" s="61">
        <f t="shared" si="0"/>
        <v>5.7</v>
      </c>
    </row>
    <row r="26" spans="1:6" ht="15.75" customHeight="1">
      <c r="A26" s="62" t="s">
        <v>4</v>
      </c>
      <c r="B26" s="63" t="s">
        <v>33</v>
      </c>
      <c r="C26" s="50" t="s">
        <v>34</v>
      </c>
      <c r="D26" s="64">
        <f>D27</f>
        <v>1.1</v>
      </c>
      <c r="E26" s="65">
        <f>E27</f>
        <v>0</v>
      </c>
      <c r="F26" s="66">
        <f t="shared" si="0"/>
        <v>0</v>
      </c>
    </row>
    <row r="27" spans="1:6" ht="15">
      <c r="A27" s="55" t="s">
        <v>11</v>
      </c>
      <c r="B27" s="56" t="s">
        <v>35</v>
      </c>
      <c r="C27" s="51" t="s">
        <v>36</v>
      </c>
      <c r="D27" s="57">
        <v>1.1</v>
      </c>
      <c r="E27" s="58">
        <v>0</v>
      </c>
      <c r="F27" s="59">
        <f t="shared" si="0"/>
        <v>0</v>
      </c>
    </row>
    <row r="28" spans="1:6" ht="15.75" customHeight="1">
      <c r="A28" s="62" t="s">
        <v>4</v>
      </c>
      <c r="B28" s="63" t="s">
        <v>37</v>
      </c>
      <c r="C28" s="50" t="s">
        <v>38</v>
      </c>
      <c r="D28" s="64">
        <f aca="true" t="shared" si="1" ref="D28:E30">D29</f>
        <v>2265</v>
      </c>
      <c r="E28" s="65">
        <f t="shared" si="1"/>
        <v>455.5</v>
      </c>
      <c r="F28" s="67">
        <f t="shared" si="0"/>
        <v>20.1</v>
      </c>
    </row>
    <row r="29" spans="1:6" ht="15">
      <c r="A29" s="55" t="s">
        <v>4</v>
      </c>
      <c r="B29" s="56" t="s">
        <v>39</v>
      </c>
      <c r="C29" s="51" t="s">
        <v>40</v>
      </c>
      <c r="D29" s="57">
        <f t="shared" si="1"/>
        <v>2265</v>
      </c>
      <c r="E29" s="60">
        <f t="shared" si="1"/>
        <v>455.5</v>
      </c>
      <c r="F29" s="61">
        <f t="shared" si="0"/>
        <v>20.1</v>
      </c>
    </row>
    <row r="30" spans="1:6" ht="29.25" customHeight="1">
      <c r="A30" s="55" t="s">
        <v>4</v>
      </c>
      <c r="B30" s="56" t="s">
        <v>41</v>
      </c>
      <c r="C30" s="51" t="s">
        <v>42</v>
      </c>
      <c r="D30" s="57">
        <f t="shared" si="1"/>
        <v>2265</v>
      </c>
      <c r="E30" s="60">
        <f t="shared" si="1"/>
        <v>455.5</v>
      </c>
      <c r="F30" s="61">
        <f t="shared" si="0"/>
        <v>20.1</v>
      </c>
    </row>
    <row r="31" spans="1:6" ht="47.25" customHeight="1">
      <c r="A31" s="55" t="s">
        <v>43</v>
      </c>
      <c r="B31" s="56" t="s">
        <v>44</v>
      </c>
      <c r="C31" s="51" t="s">
        <v>45</v>
      </c>
      <c r="D31" s="57">
        <v>2265</v>
      </c>
      <c r="E31" s="58">
        <v>455.5</v>
      </c>
      <c r="F31" s="59">
        <f t="shared" si="0"/>
        <v>20.1</v>
      </c>
    </row>
    <row r="32" spans="1:6" s="33" customFormat="1" ht="15.75" customHeight="1">
      <c r="A32" s="62" t="s">
        <v>4</v>
      </c>
      <c r="B32" s="63" t="s">
        <v>101</v>
      </c>
      <c r="C32" s="50" t="s">
        <v>102</v>
      </c>
      <c r="D32" s="64">
        <f>D33</f>
        <v>0</v>
      </c>
      <c r="E32" s="68">
        <f>E33</f>
        <v>0</v>
      </c>
      <c r="F32" s="66">
        <v>0</v>
      </c>
    </row>
    <row r="33" spans="1:6" ht="42.75" customHeight="1">
      <c r="A33" s="55" t="s">
        <v>4</v>
      </c>
      <c r="B33" s="56" t="s">
        <v>103</v>
      </c>
      <c r="C33" s="51" t="s">
        <v>104</v>
      </c>
      <c r="D33" s="57">
        <f>D34</f>
        <v>0</v>
      </c>
      <c r="E33" s="58">
        <f>E34</f>
        <v>0</v>
      </c>
      <c r="F33" s="59">
        <v>0</v>
      </c>
    </row>
    <row r="34" spans="1:6" ht="72.75" customHeight="1">
      <c r="A34" s="55" t="s">
        <v>69</v>
      </c>
      <c r="B34" s="56" t="s">
        <v>105</v>
      </c>
      <c r="C34" s="51" t="s">
        <v>106</v>
      </c>
      <c r="D34" s="57">
        <v>0</v>
      </c>
      <c r="E34" s="58">
        <v>0</v>
      </c>
      <c r="F34" s="59">
        <v>0</v>
      </c>
    </row>
    <row r="35" spans="1:6" ht="14.25">
      <c r="A35" s="62" t="s">
        <v>4</v>
      </c>
      <c r="B35" s="63" t="s">
        <v>46</v>
      </c>
      <c r="C35" s="50" t="s">
        <v>47</v>
      </c>
      <c r="D35" s="64">
        <f>D36+D37</f>
        <v>2311</v>
      </c>
      <c r="E35" s="65">
        <f>E36+E37</f>
        <v>1055.1</v>
      </c>
      <c r="F35" s="66">
        <f t="shared" si="0"/>
        <v>45.7</v>
      </c>
    </row>
    <row r="36" spans="1:6" ht="45">
      <c r="A36" s="55" t="s">
        <v>11</v>
      </c>
      <c r="B36" s="56" t="s">
        <v>48</v>
      </c>
      <c r="C36" s="51" t="s">
        <v>49</v>
      </c>
      <c r="D36" s="57">
        <v>233</v>
      </c>
      <c r="E36" s="58">
        <f>20+31+12</f>
        <v>63</v>
      </c>
      <c r="F36" s="59">
        <f t="shared" si="0"/>
        <v>27</v>
      </c>
    </row>
    <row r="37" spans="1:6" ht="18" customHeight="1">
      <c r="A37" s="55" t="s">
        <v>4</v>
      </c>
      <c r="B37" s="56" t="s">
        <v>50</v>
      </c>
      <c r="C37" s="51" t="s">
        <v>51</v>
      </c>
      <c r="D37" s="57">
        <f>D38</f>
        <v>2078</v>
      </c>
      <c r="E37" s="60">
        <f>E38</f>
        <v>992.1</v>
      </c>
      <c r="F37" s="61">
        <f t="shared" si="0"/>
        <v>47.7</v>
      </c>
    </row>
    <row r="38" spans="1:6" ht="42.75" customHeight="1">
      <c r="A38" s="55" t="s">
        <v>4</v>
      </c>
      <c r="B38" s="56" t="s">
        <v>52</v>
      </c>
      <c r="C38" s="51" t="s">
        <v>53</v>
      </c>
      <c r="D38" s="57">
        <f>SUM(D39:D42)</f>
        <v>2078</v>
      </c>
      <c r="E38" s="60">
        <f>SUM(E39:E42)</f>
        <v>992.1</v>
      </c>
      <c r="F38" s="59">
        <f t="shared" si="0"/>
        <v>47.7</v>
      </c>
    </row>
    <row r="39" spans="1:6" ht="30" customHeight="1">
      <c r="A39" s="55" t="s">
        <v>54</v>
      </c>
      <c r="B39" s="56" t="s">
        <v>55</v>
      </c>
      <c r="C39" s="51" t="s">
        <v>56</v>
      </c>
      <c r="D39" s="57">
        <v>1707</v>
      </c>
      <c r="E39" s="58">
        <f>520+160+250</f>
        <v>930</v>
      </c>
      <c r="F39" s="59">
        <f t="shared" si="0"/>
        <v>54.5</v>
      </c>
    </row>
    <row r="40" spans="1:6" ht="28.5" customHeight="1">
      <c r="A40" s="55" t="s">
        <v>57</v>
      </c>
      <c r="B40" s="56" t="s">
        <v>55</v>
      </c>
      <c r="C40" s="51" t="s">
        <v>56</v>
      </c>
      <c r="D40" s="57">
        <v>83</v>
      </c>
      <c r="E40" s="58">
        <v>0</v>
      </c>
      <c r="F40" s="59">
        <f t="shared" si="0"/>
        <v>0</v>
      </c>
    </row>
    <row r="41" spans="1:6" ht="28.5" customHeight="1">
      <c r="A41" s="55" t="s">
        <v>58</v>
      </c>
      <c r="B41" s="56" t="s">
        <v>55</v>
      </c>
      <c r="C41" s="51" t="s">
        <v>56</v>
      </c>
      <c r="D41" s="57">
        <v>280</v>
      </c>
      <c r="E41" s="58">
        <f>5+47.1+10</f>
        <v>62.1</v>
      </c>
      <c r="F41" s="59">
        <f t="shared" si="0"/>
        <v>22.2</v>
      </c>
    </row>
    <row r="42" spans="1:6" ht="45" customHeight="1">
      <c r="A42" s="55" t="s">
        <v>58</v>
      </c>
      <c r="B42" s="56" t="s">
        <v>59</v>
      </c>
      <c r="C42" s="51" t="s">
        <v>60</v>
      </c>
      <c r="D42" s="57">
        <v>8</v>
      </c>
      <c r="E42" s="58">
        <v>0</v>
      </c>
      <c r="F42" s="59">
        <f t="shared" si="0"/>
        <v>0</v>
      </c>
    </row>
    <row r="43" spans="1:6" ht="15" customHeight="1">
      <c r="A43" s="62" t="s">
        <v>4</v>
      </c>
      <c r="B43" s="63" t="s">
        <v>61</v>
      </c>
      <c r="C43" s="52" t="s">
        <v>62</v>
      </c>
      <c r="D43" s="64">
        <f aca="true" t="shared" si="2" ref="D43:E46">D44</f>
        <v>16526.9</v>
      </c>
      <c r="E43" s="65">
        <f t="shared" si="2"/>
        <v>3637.6000000000004</v>
      </c>
      <c r="F43" s="66">
        <f t="shared" si="0"/>
        <v>22</v>
      </c>
    </row>
    <row r="44" spans="1:6" ht="14.25">
      <c r="A44" s="62" t="s">
        <v>4</v>
      </c>
      <c r="B44" s="63" t="s">
        <v>63</v>
      </c>
      <c r="C44" s="50" t="s">
        <v>64</v>
      </c>
      <c r="D44" s="64">
        <f t="shared" si="2"/>
        <v>16526.9</v>
      </c>
      <c r="E44" s="65">
        <f t="shared" si="2"/>
        <v>3637.6000000000004</v>
      </c>
      <c r="F44" s="66">
        <f t="shared" si="0"/>
        <v>22</v>
      </c>
    </row>
    <row r="45" spans="1:6" ht="19.5" customHeight="1">
      <c r="A45" s="55" t="s">
        <v>4</v>
      </c>
      <c r="B45" s="56" t="s">
        <v>65</v>
      </c>
      <c r="C45" s="51" t="s">
        <v>66</v>
      </c>
      <c r="D45" s="57">
        <f>D46+D50</f>
        <v>16526.9</v>
      </c>
      <c r="E45" s="60">
        <f t="shared" si="2"/>
        <v>3637.6000000000004</v>
      </c>
      <c r="F45" s="59">
        <f t="shared" si="0"/>
        <v>22</v>
      </c>
    </row>
    <row r="46" spans="1:6" ht="30">
      <c r="A46" s="55" t="s">
        <v>4</v>
      </c>
      <c r="B46" s="56" t="s">
        <v>67</v>
      </c>
      <c r="C46" s="51" t="s">
        <v>68</v>
      </c>
      <c r="D46" s="57">
        <f t="shared" si="2"/>
        <v>3502.4</v>
      </c>
      <c r="E46" s="60">
        <f t="shared" si="2"/>
        <v>3637.6000000000004</v>
      </c>
      <c r="F46" s="61">
        <f t="shared" si="0"/>
        <v>103.9</v>
      </c>
    </row>
    <row r="47" spans="1:6" ht="30">
      <c r="A47" s="55" t="s">
        <v>69</v>
      </c>
      <c r="B47" s="56" t="s">
        <v>70</v>
      </c>
      <c r="C47" s="51" t="s">
        <v>71</v>
      </c>
      <c r="D47" s="57">
        <f>D48+D49</f>
        <v>3502.4</v>
      </c>
      <c r="E47" s="60">
        <f>E48+E49+E51</f>
        <v>3637.6000000000004</v>
      </c>
      <c r="F47" s="61">
        <f t="shared" si="0"/>
        <v>103.9</v>
      </c>
    </row>
    <row r="48" spans="1:6" ht="42" customHeight="1">
      <c r="A48" s="55" t="s">
        <v>69</v>
      </c>
      <c r="B48" s="56" t="s">
        <v>72</v>
      </c>
      <c r="C48" s="51" t="s">
        <v>73</v>
      </c>
      <c r="D48" s="57">
        <v>3497.1</v>
      </c>
      <c r="E48" s="58">
        <v>892.3</v>
      </c>
      <c r="F48" s="59">
        <f t="shared" si="0"/>
        <v>25.5</v>
      </c>
    </row>
    <row r="49" spans="1:6" ht="57" customHeight="1">
      <c r="A49" s="55" t="s">
        <v>69</v>
      </c>
      <c r="B49" s="56" t="s">
        <v>74</v>
      </c>
      <c r="C49" s="53" t="s">
        <v>75</v>
      </c>
      <c r="D49" s="57">
        <v>5.3</v>
      </c>
      <c r="E49" s="58">
        <v>0</v>
      </c>
      <c r="F49" s="59">
        <f t="shared" si="0"/>
        <v>0</v>
      </c>
    </row>
    <row r="50" spans="1:6" ht="29.25" customHeight="1">
      <c r="A50" s="55" t="s">
        <v>69</v>
      </c>
      <c r="B50" s="56" t="s">
        <v>112</v>
      </c>
      <c r="C50" s="51" t="s">
        <v>113</v>
      </c>
      <c r="D50" s="57">
        <f>D51</f>
        <v>13024.5</v>
      </c>
      <c r="E50" s="58">
        <f>E51</f>
        <v>2745.3</v>
      </c>
      <c r="F50" s="59">
        <v>0</v>
      </c>
    </row>
    <row r="51" spans="1:6" ht="43.5" customHeight="1">
      <c r="A51" s="55" t="s">
        <v>69</v>
      </c>
      <c r="B51" s="56" t="s">
        <v>76</v>
      </c>
      <c r="C51" s="51" t="s">
        <v>77</v>
      </c>
      <c r="D51" s="57">
        <f>D52+D53</f>
        <v>13024.5</v>
      </c>
      <c r="E51" s="60">
        <f>E52+E53</f>
        <v>2745.3</v>
      </c>
      <c r="F51" s="59">
        <f t="shared" si="0"/>
        <v>21.1</v>
      </c>
    </row>
    <row r="52" spans="1:6" ht="31.5" customHeight="1">
      <c r="A52" s="55" t="s">
        <v>69</v>
      </c>
      <c r="B52" s="56" t="s">
        <v>78</v>
      </c>
      <c r="C52" s="51" t="s">
        <v>79</v>
      </c>
      <c r="D52" s="57">
        <v>9099.6</v>
      </c>
      <c r="E52" s="58">
        <v>1980</v>
      </c>
      <c r="F52" s="59">
        <f t="shared" si="0"/>
        <v>21.8</v>
      </c>
    </row>
    <row r="53" spans="1:6" ht="32.25" customHeight="1">
      <c r="A53" s="55" t="s">
        <v>69</v>
      </c>
      <c r="B53" s="56" t="s">
        <v>80</v>
      </c>
      <c r="C53" s="51" t="s">
        <v>81</v>
      </c>
      <c r="D53" s="57">
        <v>3924.9</v>
      </c>
      <c r="E53" s="58">
        <v>765.3</v>
      </c>
      <c r="F53" s="59">
        <f t="shared" si="0"/>
        <v>19.5</v>
      </c>
    </row>
    <row r="54" spans="1:6" ht="18" customHeight="1">
      <c r="A54" s="44"/>
      <c r="B54" s="45"/>
      <c r="C54" s="54" t="s">
        <v>82</v>
      </c>
      <c r="D54" s="15">
        <f>D9+D43</f>
        <v>120510</v>
      </c>
      <c r="E54" s="15">
        <f>E9+E43</f>
        <v>18323.296000000002</v>
      </c>
      <c r="F54" s="16">
        <f t="shared" si="0"/>
        <v>15.2</v>
      </c>
    </row>
  </sheetData>
  <sheetProtection/>
  <mergeCells count="1">
    <mergeCell ref="A8:B8"/>
  </mergeCells>
  <printOptions horizontalCentered="1"/>
  <pageMargins left="0.35433070866141736" right="0.15748031496062992" top="0.5118110236220472" bottom="0.1968503937007874" header="0.4724409448818898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1.57421875" style="0" customWidth="1"/>
    <col min="2" max="2" width="79.421875" style="0" customWidth="1"/>
    <col min="3" max="3" width="14.7109375" style="0" customWidth="1"/>
    <col min="4" max="4" width="16.00390625" style="0" customWidth="1"/>
  </cols>
  <sheetData>
    <row r="1" ht="15.75">
      <c r="C1" s="2" t="s">
        <v>118</v>
      </c>
    </row>
    <row r="2" ht="19.5" customHeight="1">
      <c r="B2" s="4" t="s">
        <v>114</v>
      </c>
    </row>
    <row r="3" ht="14.25">
      <c r="B3" s="4"/>
    </row>
    <row r="4" ht="14.25">
      <c r="B4" s="4"/>
    </row>
    <row r="6" ht="16.5">
      <c r="A6" s="5" t="s">
        <v>100</v>
      </c>
    </row>
    <row r="7" ht="16.5">
      <c r="A7" s="5" t="s">
        <v>115</v>
      </c>
    </row>
    <row r="8" ht="16.5">
      <c r="A8" s="5"/>
    </row>
    <row r="9" ht="14.25">
      <c r="C9" s="17" t="s">
        <v>1</v>
      </c>
    </row>
    <row r="10" spans="1:4" ht="14.25">
      <c r="A10" s="18" t="s">
        <v>2</v>
      </c>
      <c r="B10" s="19" t="s">
        <v>86</v>
      </c>
      <c r="C10" s="18" t="s">
        <v>87</v>
      </c>
      <c r="D10" s="20" t="s">
        <v>88</v>
      </c>
    </row>
    <row r="11" spans="1:4" ht="23.25" customHeight="1">
      <c r="A11" s="21" t="s">
        <v>89</v>
      </c>
      <c r="B11" s="22" t="s">
        <v>90</v>
      </c>
      <c r="C11" s="23">
        <f>C12+C14</f>
        <v>0</v>
      </c>
      <c r="D11" s="32">
        <f>D12+D14</f>
        <v>8496.3</v>
      </c>
    </row>
    <row r="12" spans="1:4" ht="19.5" customHeight="1">
      <c r="A12" s="24" t="s">
        <v>91</v>
      </c>
      <c r="B12" s="25" t="s">
        <v>92</v>
      </c>
      <c r="C12" s="26">
        <v>-120510</v>
      </c>
      <c r="D12" s="35">
        <v>-9827</v>
      </c>
    </row>
    <row r="13" spans="1:4" ht="30.75" customHeight="1">
      <c r="A13" s="24" t="s">
        <v>93</v>
      </c>
      <c r="B13" s="25" t="s">
        <v>94</v>
      </c>
      <c r="C13" s="26">
        <f>C12</f>
        <v>-120510</v>
      </c>
      <c r="D13" s="35">
        <f>D12</f>
        <v>-9827</v>
      </c>
    </row>
    <row r="14" spans="1:4" ht="15.75" customHeight="1">
      <c r="A14" s="24" t="s">
        <v>95</v>
      </c>
      <c r="B14" s="25" t="s">
        <v>96</v>
      </c>
      <c r="C14" s="26">
        <v>120510</v>
      </c>
      <c r="D14" s="27">
        <v>18323.3</v>
      </c>
    </row>
    <row r="15" spans="1:4" ht="30" customHeight="1">
      <c r="A15" s="24" t="s">
        <v>97</v>
      </c>
      <c r="B15" s="25" t="s">
        <v>98</v>
      </c>
      <c r="C15" s="26">
        <f>C14</f>
        <v>120510</v>
      </c>
      <c r="D15" s="27">
        <v>18323.3</v>
      </c>
    </row>
    <row r="16" spans="1:4" ht="33" customHeight="1">
      <c r="A16" s="28"/>
      <c r="B16" s="29" t="s">
        <v>99</v>
      </c>
      <c r="C16" s="30">
        <f>C11</f>
        <v>0</v>
      </c>
      <c r="D16" s="31">
        <f>D11</f>
        <v>8496.3</v>
      </c>
    </row>
  </sheetData>
  <sheetProtection/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ksenia</cp:lastModifiedBy>
  <cp:lastPrinted>2014-04-14T11:25:52Z</cp:lastPrinted>
  <dcterms:created xsi:type="dcterms:W3CDTF">1996-10-08T23:32:33Z</dcterms:created>
  <dcterms:modified xsi:type="dcterms:W3CDTF">2014-05-19T08:10:51Z</dcterms:modified>
  <cp:category/>
  <cp:version/>
  <cp:contentType/>
  <cp:contentStatus/>
</cp:coreProperties>
</file>