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Доходы" sheetId="1" r:id="rId1"/>
    <sheet name="Показатели исполнения" sheetId="2" r:id="rId2"/>
    <sheet name="Распределение " sheetId="4" r:id="rId3"/>
    <sheet name="Дефиц." sheetId="3" state="hidden" r:id="rId4"/>
    <sheet name="ИФД" sheetId="5" r:id="rId5"/>
  </sheets>
  <calcPr calcId="125725"/>
</workbook>
</file>

<file path=xl/calcChain.xml><?xml version="1.0" encoding="utf-8"?>
<calcChain xmlns="http://schemas.openxmlformats.org/spreadsheetml/2006/main">
  <c r="F9" i="1"/>
  <c r="F41"/>
  <c r="G13"/>
  <c r="F13"/>
  <c r="G14"/>
  <c r="F14"/>
  <c r="G15"/>
  <c r="F15"/>
  <c r="G16"/>
  <c r="F16"/>
  <c r="F23" i="4"/>
  <c r="F95"/>
  <c r="F58"/>
  <c r="G39"/>
  <c r="G38"/>
  <c r="F38"/>
  <c r="F30"/>
  <c r="E30"/>
  <c r="G30"/>
  <c r="G33"/>
  <c r="G100" i="2"/>
  <c r="G96"/>
  <c r="G28"/>
  <c r="G42"/>
  <c r="G35"/>
  <c r="G31"/>
  <c r="G27"/>
  <c r="F35"/>
  <c r="H38"/>
  <c r="E38" i="4"/>
  <c r="E66"/>
  <c r="G82"/>
  <c r="F81"/>
  <c r="G81"/>
  <c r="E81"/>
  <c r="F71" i="2"/>
  <c r="H87"/>
  <c r="G86"/>
  <c r="H86"/>
  <c r="F86"/>
  <c r="G24" i="1"/>
  <c r="G23"/>
  <c r="G22"/>
  <c r="G21"/>
  <c r="F87" i="4"/>
  <c r="E87"/>
  <c r="G107"/>
  <c r="F106"/>
  <c r="G106"/>
  <c r="E106"/>
  <c r="G105"/>
  <c r="G104"/>
  <c r="F104"/>
  <c r="E104"/>
  <c r="G103"/>
  <c r="G102"/>
  <c r="F102"/>
  <c r="E102"/>
  <c r="E100"/>
  <c r="G72"/>
  <c r="F71"/>
  <c r="E71"/>
  <c r="G71"/>
  <c r="E52"/>
  <c r="G52"/>
  <c r="H19" i="2"/>
  <c r="G92"/>
  <c r="F92"/>
  <c r="H112"/>
  <c r="G111"/>
  <c r="F111"/>
  <c r="H110"/>
  <c r="G109"/>
  <c r="F109"/>
  <c r="H107"/>
  <c r="G107"/>
  <c r="F107"/>
  <c r="F105"/>
  <c r="H77"/>
  <c r="G76"/>
  <c r="F76"/>
  <c r="H76"/>
  <c r="F22" i="1"/>
  <c r="F21"/>
  <c r="F23"/>
  <c r="F24"/>
  <c r="G11"/>
  <c r="G10"/>
  <c r="G19"/>
  <c r="G18"/>
  <c r="G30"/>
  <c r="H30"/>
  <c r="G34"/>
  <c r="G33"/>
  <c r="G38"/>
  <c r="G37"/>
  <c r="H37"/>
  <c r="F38"/>
  <c r="F34"/>
  <c r="F33"/>
  <c r="F30"/>
  <c r="F29"/>
  <c r="F19"/>
  <c r="H19"/>
  <c r="F11"/>
  <c r="F10"/>
  <c r="G116" i="4"/>
  <c r="F115"/>
  <c r="G115"/>
  <c r="E115"/>
  <c r="E114"/>
  <c r="G113"/>
  <c r="F112"/>
  <c r="G112"/>
  <c r="E112"/>
  <c r="E111"/>
  <c r="E108"/>
  <c r="G109"/>
  <c r="F108"/>
  <c r="G108"/>
  <c r="G99"/>
  <c r="F98"/>
  <c r="E98"/>
  <c r="G97"/>
  <c r="F96"/>
  <c r="E96"/>
  <c r="G86"/>
  <c r="F85"/>
  <c r="E85"/>
  <c r="G84"/>
  <c r="F83"/>
  <c r="E83"/>
  <c r="G80"/>
  <c r="F79"/>
  <c r="F66"/>
  <c r="F65"/>
  <c r="G65"/>
  <c r="E79"/>
  <c r="G78"/>
  <c r="F77"/>
  <c r="E77"/>
  <c r="G77"/>
  <c r="G76"/>
  <c r="F75"/>
  <c r="E75"/>
  <c r="G74"/>
  <c r="F73"/>
  <c r="E73"/>
  <c r="G70"/>
  <c r="F69"/>
  <c r="E69"/>
  <c r="G69"/>
  <c r="G68"/>
  <c r="F67"/>
  <c r="E67"/>
  <c r="H73" i="2"/>
  <c r="H75"/>
  <c r="H79"/>
  <c r="H81"/>
  <c r="H83"/>
  <c r="H85"/>
  <c r="H89"/>
  <c r="H91"/>
  <c r="G45" i="4"/>
  <c r="E44"/>
  <c r="H118" i="2"/>
  <c r="G117"/>
  <c r="H117"/>
  <c r="F117"/>
  <c r="F116"/>
  <c r="H121"/>
  <c r="F80"/>
  <c r="G84"/>
  <c r="H84"/>
  <c r="F84"/>
  <c r="G72"/>
  <c r="H72"/>
  <c r="F72"/>
  <c r="F49"/>
  <c r="H49"/>
  <c r="H114"/>
  <c r="G113"/>
  <c r="F113"/>
  <c r="F103"/>
  <c r="G103"/>
  <c r="H104"/>
  <c r="H102"/>
  <c r="G101"/>
  <c r="F101"/>
  <c r="G80"/>
  <c r="H80"/>
  <c r="G51" i="4"/>
  <c r="F50"/>
  <c r="G50"/>
  <c r="E50"/>
  <c r="G57" i="2"/>
  <c r="F57"/>
  <c r="H58"/>
  <c r="F26" i="4"/>
  <c r="G26"/>
  <c r="G43"/>
  <c r="F42"/>
  <c r="G42"/>
  <c r="E42"/>
  <c r="F31" i="2"/>
  <c r="E15" i="5"/>
  <c r="E12"/>
  <c r="E17"/>
  <c r="D15"/>
  <c r="D12"/>
  <c r="D17"/>
  <c r="E14"/>
  <c r="D14"/>
  <c r="G11" i="4"/>
  <c r="G14"/>
  <c r="G16"/>
  <c r="G18"/>
  <c r="G19"/>
  <c r="G20"/>
  <c r="G22"/>
  <c r="G31"/>
  <c r="G32"/>
  <c r="G25"/>
  <c r="G27"/>
  <c r="G28"/>
  <c r="G29"/>
  <c r="G36"/>
  <c r="G47"/>
  <c r="G49"/>
  <c r="G53"/>
  <c r="G57"/>
  <c r="G90"/>
  <c r="G94"/>
  <c r="G121"/>
  <c r="G125"/>
  <c r="G129"/>
  <c r="G64"/>
  <c r="F15"/>
  <c r="E15"/>
  <c r="E12"/>
  <c r="F13"/>
  <c r="G13"/>
  <c r="E13"/>
  <c r="F10"/>
  <c r="F9"/>
  <c r="E10"/>
  <c r="E9"/>
  <c r="F21"/>
  <c r="G21"/>
  <c r="E21"/>
  <c r="F17"/>
  <c r="E17"/>
  <c r="E24"/>
  <c r="E23"/>
  <c r="E8"/>
  <c r="E130"/>
  <c r="F24"/>
  <c r="E26"/>
  <c r="F52"/>
  <c r="F48"/>
  <c r="G48"/>
  <c r="E48"/>
  <c r="F46"/>
  <c r="G46"/>
  <c r="E46"/>
  <c r="G41"/>
  <c r="F40"/>
  <c r="E40"/>
  <c r="F35"/>
  <c r="F34"/>
  <c r="E35"/>
  <c r="G35"/>
  <c r="F56"/>
  <c r="F55"/>
  <c r="F54"/>
  <c r="E56"/>
  <c r="E55"/>
  <c r="E54"/>
  <c r="G54"/>
  <c r="F63"/>
  <c r="F62"/>
  <c r="E63"/>
  <c r="E62"/>
  <c r="E60"/>
  <c r="E59"/>
  <c r="F89"/>
  <c r="G89"/>
  <c r="E89"/>
  <c r="E88"/>
  <c r="F93"/>
  <c r="F92"/>
  <c r="E93"/>
  <c r="E92"/>
  <c r="F120"/>
  <c r="E120"/>
  <c r="E117"/>
  <c r="E118"/>
  <c r="F128"/>
  <c r="F127"/>
  <c r="E128"/>
  <c r="G128"/>
  <c r="F124"/>
  <c r="F123"/>
  <c r="E124"/>
  <c r="E123"/>
  <c r="H54" i="2"/>
  <c r="H56"/>
  <c r="H48"/>
  <c r="G47"/>
  <c r="G53"/>
  <c r="H42"/>
  <c r="G55"/>
  <c r="H55"/>
  <c r="H69"/>
  <c r="G68"/>
  <c r="H68"/>
  <c r="G82"/>
  <c r="G120"/>
  <c r="G119"/>
  <c r="F120"/>
  <c r="H120"/>
  <c r="F82"/>
  <c r="H82"/>
  <c r="F68"/>
  <c r="F67"/>
  <c r="F55"/>
  <c r="F53"/>
  <c r="H53"/>
  <c r="F47"/>
  <c r="H47"/>
  <c r="H36"/>
  <c r="H37"/>
  <c r="H35"/>
  <c r="F28"/>
  <c r="F27"/>
  <c r="F26"/>
  <c r="F135"/>
  <c r="H21"/>
  <c r="G24"/>
  <c r="H24"/>
  <c r="F24"/>
  <c r="G78"/>
  <c r="H78"/>
  <c r="F78"/>
  <c r="G45"/>
  <c r="C15" i="3"/>
  <c r="H41" i="2"/>
  <c r="G51"/>
  <c r="G61"/>
  <c r="G60"/>
  <c r="G74"/>
  <c r="G90"/>
  <c r="G94"/>
  <c r="G98"/>
  <c r="G97"/>
  <c r="G125"/>
  <c r="G129"/>
  <c r="G128"/>
  <c r="H134"/>
  <c r="F43"/>
  <c r="F51"/>
  <c r="H51"/>
  <c r="F29"/>
  <c r="F40"/>
  <c r="F39"/>
  <c r="H14"/>
  <c r="H17"/>
  <c r="F98"/>
  <c r="F97"/>
  <c r="F13"/>
  <c r="F12"/>
  <c r="F16"/>
  <c r="F18"/>
  <c r="F61"/>
  <c r="F60"/>
  <c r="F65"/>
  <c r="F74"/>
  <c r="F88"/>
  <c r="F90"/>
  <c r="F123"/>
  <c r="H126"/>
  <c r="F129"/>
  <c r="F128"/>
  <c r="F133"/>
  <c r="F132"/>
  <c r="D11" i="3"/>
  <c r="D16"/>
  <c r="C11"/>
  <c r="C16"/>
  <c r="D13"/>
  <c r="C13"/>
  <c r="H34" i="2"/>
  <c r="H30"/>
  <c r="H33"/>
  <c r="F20"/>
  <c r="G29"/>
  <c r="H29"/>
  <c r="H32"/>
  <c r="G16"/>
  <c r="G18"/>
  <c r="G13"/>
  <c r="H13"/>
  <c r="H22"/>
  <c r="H25"/>
  <c r="G20"/>
  <c r="H20"/>
  <c r="H23"/>
  <c r="H95"/>
  <c r="F45"/>
  <c r="H45"/>
  <c r="H44"/>
  <c r="H52"/>
  <c r="H99"/>
  <c r="G40"/>
  <c r="H40"/>
  <c r="G43"/>
  <c r="H62"/>
  <c r="H130"/>
  <c r="F94"/>
  <c r="F93"/>
  <c r="G88"/>
  <c r="H88"/>
  <c r="F118" i="4"/>
  <c r="G119"/>
  <c r="H124" i="2"/>
  <c r="G133"/>
  <c r="F125"/>
  <c r="F122"/>
  <c r="G123"/>
  <c r="G122"/>
  <c r="H122"/>
  <c r="H46"/>
  <c r="H20" i="1"/>
  <c r="H12"/>
  <c r="H103" i="2"/>
  <c r="G93"/>
  <c r="G39"/>
  <c r="F44" i="4"/>
  <c r="F88"/>
  <c r="H40" i="1"/>
  <c r="H36"/>
  <c r="H39"/>
  <c r="H31"/>
  <c r="H34"/>
  <c r="H35"/>
  <c r="H109" i="2"/>
  <c r="H16"/>
  <c r="H61"/>
  <c r="H57"/>
  <c r="H113"/>
  <c r="H111"/>
  <c r="H106"/>
  <c r="G105"/>
  <c r="H105"/>
  <c r="H93"/>
  <c r="H94"/>
  <c r="H90"/>
  <c r="H74"/>
  <c r="G49"/>
  <c r="H50"/>
  <c r="G59"/>
  <c r="H39"/>
  <c r="G132"/>
  <c r="H132"/>
  <c r="H43"/>
  <c r="F15"/>
  <c r="H92"/>
  <c r="G40" i="4"/>
  <c r="G83"/>
  <c r="G93"/>
  <c r="G85"/>
  <c r="G101"/>
  <c r="E34"/>
  <c r="G34"/>
  <c r="F100"/>
  <c r="G100"/>
  <c r="G88"/>
  <c r="G73"/>
  <c r="G44"/>
  <c r="G55"/>
  <c r="G56"/>
  <c r="F111"/>
  <c r="G96"/>
  <c r="F12"/>
  <c r="G12"/>
  <c r="F114"/>
  <c r="G114"/>
  <c r="G63"/>
  <c r="G17"/>
  <c r="G10"/>
  <c r="G87"/>
  <c r="H38" i="1"/>
  <c r="F37"/>
  <c r="F32"/>
  <c r="F18"/>
  <c r="F28"/>
  <c r="F27"/>
  <c r="F70" i="2"/>
  <c r="F64"/>
  <c r="F59"/>
  <c r="H59"/>
  <c r="H60"/>
  <c r="F42"/>
  <c r="F11"/>
  <c r="F10"/>
  <c r="F63"/>
  <c r="F131"/>
  <c r="H133"/>
  <c r="F127"/>
  <c r="H129"/>
  <c r="H125"/>
  <c r="F119"/>
  <c r="F100"/>
  <c r="H101"/>
  <c r="F96"/>
  <c r="F115"/>
  <c r="E127" i="4"/>
  <c r="E122"/>
  <c r="G124"/>
  <c r="G120"/>
  <c r="E110"/>
  <c r="G111"/>
  <c r="E95"/>
  <c r="G98"/>
  <c r="G92"/>
  <c r="E91"/>
  <c r="G79"/>
  <c r="G75"/>
  <c r="G67"/>
  <c r="E58"/>
  <c r="E37"/>
  <c r="G15"/>
  <c r="H123" i="2"/>
  <c r="G116"/>
  <c r="H98"/>
  <c r="E126" i="4"/>
  <c r="E65"/>
  <c r="H116" i="2"/>
  <c r="H28"/>
  <c r="H31"/>
  <c r="G15"/>
  <c r="H15"/>
  <c r="H18"/>
  <c r="G12"/>
  <c r="G9" i="4"/>
  <c r="H27" i="2"/>
  <c r="G11"/>
  <c r="H11"/>
  <c r="H12"/>
  <c r="G10"/>
  <c r="H10"/>
  <c r="G24" i="4"/>
  <c r="G67" i="2"/>
  <c r="G131"/>
  <c r="H131"/>
  <c r="H128"/>
  <c r="G127"/>
  <c r="H127"/>
  <c r="H119"/>
  <c r="G115"/>
  <c r="H115"/>
  <c r="H100"/>
  <c r="H97"/>
  <c r="G71"/>
  <c r="H67"/>
  <c r="H96"/>
  <c r="H71"/>
  <c r="G70"/>
  <c r="H66"/>
  <c r="G65"/>
  <c r="H70"/>
  <c r="H65"/>
  <c r="G64"/>
  <c r="G63"/>
  <c r="H64"/>
  <c r="H63"/>
  <c r="G26"/>
  <c r="G135"/>
  <c r="H135"/>
  <c r="H26"/>
  <c r="H33" i="1"/>
  <c r="G32"/>
  <c r="H32"/>
  <c r="G29"/>
  <c r="H29"/>
  <c r="H11"/>
  <c r="G9"/>
  <c r="H18"/>
  <c r="H10"/>
  <c r="G127" i="4"/>
  <c r="F126"/>
  <c r="G126"/>
  <c r="F122"/>
  <c r="G122"/>
  <c r="G123"/>
  <c r="F117"/>
  <c r="G117"/>
  <c r="G118"/>
  <c r="F110"/>
  <c r="G110"/>
  <c r="G95"/>
  <c r="F91"/>
  <c r="G91"/>
  <c r="G66"/>
  <c r="G62"/>
  <c r="F37"/>
  <c r="G37"/>
  <c r="G28" i="1"/>
  <c r="G27"/>
  <c r="H27"/>
  <c r="H28"/>
  <c r="H9"/>
  <c r="F60" i="4"/>
  <c r="G61"/>
  <c r="F8"/>
  <c r="G23"/>
  <c r="G41" i="1"/>
  <c r="H41"/>
  <c r="F59" i="4"/>
  <c r="G60"/>
  <c r="G8"/>
  <c r="G59"/>
  <c r="G58"/>
  <c r="F130"/>
  <c r="G130"/>
</calcChain>
</file>

<file path=xl/sharedStrings.xml><?xml version="1.0" encoding="utf-8"?>
<sst xmlns="http://schemas.openxmlformats.org/spreadsheetml/2006/main" count="748" uniqueCount="289">
  <si>
    <t xml:space="preserve"> </t>
  </si>
  <si>
    <t>(тыс.руб.)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</si>
  <si>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</si>
  <si>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</si>
  <si>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</si>
  <si>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</si>
  <si>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</si>
  <si>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>182</t>
  </si>
  <si>
    <t xml:space="preserve"> 1 16 00000 00 0000 000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</si>
  <si>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</si>
  <si>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</si>
  <si>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</si>
  <si>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</si>
  <si>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</si>
  <si>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969</t>
  </si>
  <si>
    <t>ИТОГО ДОХОДОВ</t>
  </si>
  <si>
    <t>Исполнено</t>
  </si>
  <si>
    <t>% исполнения</t>
  </si>
  <si>
    <t>Наименование</t>
  </si>
  <si>
    <t>ГРБС</t>
  </si>
  <si>
    <t>Раздел и 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</si>
  <si>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</si>
  <si>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</si>
  <si>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</si>
  <si>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</si>
  <si>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</si>
  <si>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</si>
  <si>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</si>
  <si>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</si>
  <si>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Резервный фонд Местной Администрации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</si>
  <si>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</si>
  <si>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</si>
  <si>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</si>
  <si>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ЖИЛИЩНО-КОММУНАЛЬНОЕ ХОЗЯЙСТВО</t>
  </si>
  <si>
    <t>Благоустройство</t>
  </si>
  <si>
    <t>ОБРАЗОВАНИЕ</t>
  </si>
  <si>
    <t xml:space="preserve">КУЛЬТУРА,  КИНЕМАТОГРАФИЯ </t>
  </si>
  <si>
    <t xml:space="preserve">Культура </t>
  </si>
  <si>
    <t>СОЦИАЛЬНАЯ ПОЛИТИКА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</si>
  <si>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</si>
  <si>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</si>
  <si>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</si>
  <si>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</si>
  <si>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ИТОГО РАСХОДОВ</t>
  </si>
  <si>
    <t>(тыс.руб)</t>
  </si>
  <si>
    <t>Утверждено</t>
  </si>
  <si>
    <t xml:space="preserve">Исполнено </t>
  </si>
  <si>
    <t xml:space="preserve">969 01 05 00 00 00 0000 000 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</si>
  <si>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</si>
  <si>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</si>
  <si>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</si>
  <si>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</si>
  <si>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</si>
  <si>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</si>
  <si>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</si>
  <si>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</si>
  <si>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</si>
  <si>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</si>
  <si>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                           Показатели источников финансирования дефицита бюджета муниципального образования </t>
  </si>
  <si>
    <t>Осуществление строительного контроля над выполнением работ по благоустройству</t>
  </si>
  <si>
    <t>Другие вопросы в области культуры, кинематографии</t>
  </si>
  <si>
    <t>800</t>
  </si>
  <si>
    <r>
      <t xml:space="preserve">                                                                                              к  Постановлению  МА №</t>
    </r>
    <r>
      <rPr>
        <sz val="11"/>
        <color indexed="10"/>
        <rFont val="Arial"/>
        <family val="2"/>
        <charset val="204"/>
      </rPr>
      <t xml:space="preserve"> 01-18/   от  года</t>
    </r>
  </si>
  <si>
    <t xml:space="preserve">                                            муниципальный округ Юнтолово  за 1 квартал 2014 года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</si>
  <si>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</si>
  <si>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</si>
  <si>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</si>
  <si>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</si>
  <si>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</si>
  <si>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Профессиональная подготовка, переподготовка и повышение квалификации</t>
  </si>
  <si>
    <t>Социальное обеспечение и иные выплаты населению</t>
  </si>
  <si>
    <t>300</t>
  </si>
  <si>
    <r>
      <t xml:space="preserve">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</si>
  <si>
    <t xml:space="preserve">        Приложение 4</t>
  </si>
  <si>
    <t xml:space="preserve">                                                                                                  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</si>
  <si>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</si>
  <si>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Муниципального Совета, муниципальных служащих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</si>
  <si>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</si>
  <si>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</si>
  <si>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Опубликование муниципальных правовых актов, иной информации</t>
  </si>
  <si>
    <t>№ п/п</t>
  </si>
  <si>
    <t>I</t>
  </si>
  <si>
    <t>1.1.</t>
  </si>
  <si>
    <t>1.</t>
  </si>
  <si>
    <t>1.1.1.</t>
  </si>
  <si>
    <t>2.</t>
  </si>
  <si>
    <t>2.1.</t>
  </si>
  <si>
    <t>2.1.1.</t>
  </si>
  <si>
    <t>3.</t>
  </si>
  <si>
    <t>3.1.</t>
  </si>
  <si>
    <t>4.</t>
  </si>
  <si>
    <t>4.1.</t>
  </si>
  <si>
    <t>II</t>
  </si>
  <si>
    <t xml:space="preserve">                           Показатели исполнения по ведомственной структуре расходов бюджета внутригородского муниципального </t>
  </si>
  <si>
    <r>
      <t xml:space="preserve">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</si>
  <si>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Приложение 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</si>
  <si>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</si>
  <si>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</si>
  <si>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</si>
  <si>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</si>
  <si>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</si>
  <si>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Уплата  членских взносов на осуществление деятельности Совета муниципальных образований Санкт-Петербурга и содержание его органов</t>
  </si>
  <si>
    <t xml:space="preserve"> I  Муниципальный Совет  МО МО Юнтолово </t>
  </si>
  <si>
    <t xml:space="preserve">  II Местная Администрация  МО МО Юнтолово </t>
  </si>
  <si>
    <t>00200 00031</t>
  </si>
  <si>
    <t>00200 00032</t>
  </si>
  <si>
    <t>45700 00250</t>
  </si>
  <si>
    <t>51200 00240</t>
  </si>
  <si>
    <t>51100 G0870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</si>
  <si>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</si>
  <si>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</si>
  <si>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</si>
  <si>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51100 G0860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</si>
  <si>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</si>
  <si>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</si>
  <si>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</si>
  <si>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0700000060</t>
  </si>
  <si>
    <t>Осуществление закупок товаров, работ, услуг для обеспечения муниципальных нужд</t>
  </si>
  <si>
    <t>0920000076</t>
  </si>
  <si>
    <t>7950000510</t>
  </si>
  <si>
    <t>7950000520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</si>
  <si>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</si>
  <si>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7950000530</t>
  </si>
  <si>
    <t>2190000090</t>
  </si>
  <si>
    <t>5100000101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</si>
  <si>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</si>
  <si>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</si>
  <si>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3450000110</t>
  </si>
  <si>
    <t>7950000490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</si>
  <si>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поенциально опасных психоактивных веществ,наркомании в Санкт-Петербурге </t>
  </si>
  <si>
    <t>4500000200</t>
  </si>
  <si>
    <t>4500000560</t>
  </si>
  <si>
    <t>0920000440</t>
  </si>
  <si>
    <t>0020000010</t>
  </si>
  <si>
    <t>0020000021</t>
  </si>
  <si>
    <t>0020000022</t>
  </si>
  <si>
    <t>0020000023</t>
  </si>
  <si>
    <t>0020000031</t>
  </si>
  <si>
    <t>0020000032</t>
  </si>
  <si>
    <r>
      <t xml:space="preserve">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</si>
  <si>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t>Приложение 3</t>
  </si>
  <si>
    <t>51100G0870</t>
  </si>
  <si>
    <t>51100G0860</t>
  </si>
  <si>
    <t>5120000240</t>
  </si>
  <si>
    <t>4570000250</t>
  </si>
  <si>
    <r>
      <t xml:space="preserve">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Приложение №  4</t>
    </r>
  </si>
  <si>
    <t xml:space="preserve">     (тыс.руб.)</t>
  </si>
  <si>
    <t xml:space="preserve">000 01 05 00 00 00 0000 000 </t>
  </si>
  <si>
    <t xml:space="preserve">ИТОГО ИСТОЧНИКОВ ВНУТРЕННЕГО ФИНАНСИРОВАНИЯ ДЕФИЦИТА БЮДЖЕТА </t>
  </si>
  <si>
    <t xml:space="preserve">                             Показатели источников финансирования дефицита бюджета внутригородского муниципального образования </t>
  </si>
  <si>
    <t>Субвенции  бюджетам бюджетной системы Российской Федерации</t>
  </si>
  <si>
    <t>4.1.1.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</si>
  <si>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</si>
  <si>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Содержание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</si>
  <si>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</si>
  <si>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Организация и проведение досуговых мероприятий для жителей муниципального образования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</si>
  <si>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</si>
  <si>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</si>
  <si>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</si>
  <si>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</si>
  <si>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</si>
  <si>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</si>
  <si>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</si>
  <si>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</si>
  <si>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</si>
  <si>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</si>
  <si>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</si>
  <si>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</si>
  <si>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7950000540</t>
  </si>
  <si>
    <t>Проведение работ по военно-патриотическому воспитанию граждан муниципального образования</t>
  </si>
  <si>
    <t>4310000191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</si>
  <si>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</si>
  <si>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</si>
  <si>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09200G0100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</si>
  <si>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адаптацию мигрантов, профилактику межнациональных (межэтнических) конфликтов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</si>
  <si>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</si>
  <si>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</si>
  <si>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</si>
  <si>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</si>
  <si>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</si>
  <si>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</si>
  <si>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3.1.1.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</si>
  <si>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</si>
  <si>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</si>
  <si>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</si>
  <si>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</si>
  <si>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</si>
  <si>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</si>
  <si>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</si>
  <si>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</si>
  <si>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</si>
  <si>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>4.2.</t>
  </si>
  <si>
    <t>4.2.1.</t>
  </si>
  <si>
    <t>4.2.1.1.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</si>
  <si>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</si>
  <si>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</si>
  <si>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60000 00131</t>
  </si>
  <si>
    <t>Закупка товаров, работ и услуг для обеспечения государственных (муниципальных) нужд</t>
  </si>
  <si>
    <t>60000 00132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</si>
  <si>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</si>
  <si>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60000 00151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</si>
  <si>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</si>
  <si>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</si>
  <si>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</si>
  <si>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60000 00153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</si>
  <si>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</si>
  <si>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60000 00161</t>
  </si>
  <si>
    <t>Обеспечение проектирования благоустройства при размещении элементов благоустройства</t>
  </si>
  <si>
    <t>60000 00163</t>
  </si>
  <si>
    <t>60000 00164</t>
  </si>
  <si>
    <t xml:space="preserve">60000 00164 </t>
  </si>
  <si>
    <t>0920000071</t>
  </si>
  <si>
    <t>Формирование архивных фондов органов местного самоуправления, муниципальных предприятий и учреждений</t>
  </si>
  <si>
    <t>5050000232</t>
  </si>
  <si>
    <t>5050000231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</si>
  <si>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</si>
  <si>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Социальное обеспечение населения</t>
  </si>
  <si>
    <t>Участие в организации и финансировании временного трудоустройства несовершеннолетних в возрасте от 14 до 18 в свободное от учебы время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</si>
  <si>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</si>
  <si>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</si>
  <si>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</si>
  <si>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</si>
  <si>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</si>
  <si>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</si>
  <si>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</si>
  <si>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4.1.1.1.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</si>
  <si>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</si>
  <si>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</si>
  <si>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</si>
  <si>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</si>
  <si>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</si>
  <si>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</si>
  <si>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  Приложение 1</t>
  </si>
  <si>
    <t>4.2.1.1.1.</t>
  </si>
  <si>
    <t>4.1.1.1.2.</t>
  </si>
  <si>
    <t>4.2.2.</t>
  </si>
  <si>
    <t>4.2.2.1.</t>
  </si>
  <si>
    <t>4.2.2.1.1.</t>
  </si>
  <si>
    <t>4.2.2.1.2.</t>
  </si>
  <si>
    <t xml:space="preserve"> 1 16 10000 00 0000 140</t>
  </si>
  <si>
    <t xml:space="preserve"> 1 16 10120 00 0000 140</t>
  </si>
  <si>
    <t xml:space="preserve"> 1 16 10123 01 0000 140</t>
  </si>
  <si>
    <t xml:space="preserve"> 1 16 10123 01 0031 140</t>
  </si>
  <si>
    <t>Платежи в целях причиненного ущерба (убытков)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</si>
  <si>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</si>
  <si>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</si>
  <si>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</si>
  <si>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</si>
  <si>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Защита населения и территорий от  чрезвычайных ситуаций природного и техногенного характера, пожарная безопасность</t>
  </si>
  <si>
    <t>600</t>
  </si>
  <si>
    <t>Предоставление субсидий бюджетным, автономным учреждениям и иным некоммерческим организациям</t>
  </si>
  <si>
    <t>Размещение, содержание, включая ремонт, ограждений декоративных, ограждений газонных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</si>
  <si>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</si>
  <si>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</si>
  <si>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 xml:space="preserve"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</t>
  </si>
  <si>
    <t xml:space="preserve"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 
</t>
  </si>
  <si>
    <t>Предоставление субсидий бюджетным, автономным учреждениям и инвм некоммерческим организациям</t>
  </si>
  <si>
    <t xml:space="preserve">Муниципальная программа участия в профилактике терроризма и экстремизм, а также в минимизации и (или) ликвидации последствий их проявлений а на территории муниципального образования 
</t>
  </si>
  <si>
    <t xml:space="preserve">        Показатели исполнения доходов бюджета муниципального образования города федерального значения </t>
  </si>
  <si>
    <t>807</t>
  </si>
  <si>
    <t xml:space="preserve">Утверждено на 2022 год </t>
  </si>
  <si>
    <t xml:space="preserve">Утверждено на 2022  год         </t>
  </si>
  <si>
    <t xml:space="preserve">Муниципальная программа участия в деятельности по  профилактике  правонарушений на территории муниципального образования 
</t>
  </si>
  <si>
    <t>60000 00162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</si>
  <si>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</si>
  <si>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7960100510</t>
  </si>
  <si>
    <t>7960200520</t>
  </si>
  <si>
    <t xml:space="preserve">Утверждено на 2022 год         </t>
  </si>
  <si>
    <t>к постановлению  от 04.07.2022 № 41</t>
  </si>
  <si>
    <t xml:space="preserve">  Санкт-Петербурга муниципальный округ Юнтолово за 1 полугодие 2022 года</t>
  </si>
  <si>
    <t xml:space="preserve">                                                                                                                             к постановлению от 04.07.2022 № 41</t>
  </si>
  <si>
    <t xml:space="preserve">                    города федерального значения Санкт-Петербурга муниципальный округ Юнтолово за 1 полугодие 2022 года</t>
  </si>
  <si>
    <r>
      <t xml:space="preserve">                                      </t>
    </r>
    <r>
      <rPr>
        <sz val="11"/>
        <rFont val="Arial"/>
        <family val="2"/>
        <charset val="204"/>
      </rPr>
      <t xml:space="preserve">     к постановлению  от 04.07.2022 № 41</t>
    </r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</si>
  <si>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Юнтолово по разделам, подразделам, целевым статьям и по группам видов расходов классификации расходов бюджета за 1 полугодие 2022 года</t>
  </si>
  <si>
    <t xml:space="preserve"> образования Санкт-Петербурга муниципальный округ Юнтолово за 1 полугодие 2022 года </t>
  </si>
  <si>
    <t xml:space="preserve">                                                    к постановлению  от 04.07.2022 № 41</t>
  </si>
  <si>
    <t xml:space="preserve"> 1 13 00000 00 0000 000</t>
  </si>
  <si>
    <t>Доходы от оказания платных услуг и компенсации затрат государства</t>
  </si>
  <si>
    <t>2.1.1.1</t>
  </si>
  <si>
    <t>2.1.1.1.1.</t>
  </si>
  <si>
    <t>Доходы от компенсации затрат государства</t>
  </si>
  <si>
    <t xml:space="preserve"> 1 13 02000 00 0000 130</t>
  </si>
  <si>
    <t xml:space="preserve"> 1 13 02990 00 0000 130</t>
  </si>
  <si>
    <t>Прочие доходы от компенсации затрат государства</t>
  </si>
  <si>
    <t xml:space="preserve">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</si>
  <si>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</si>
  <si>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4.1.1.1.1.</t>
  </si>
  <si>
    <t xml:space="preserve">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</si>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</sst>
</file>

<file path=xl/styles.xml><?xml version="1.0" encoding="utf-8"?>
<styleSheet xmlns="http://schemas.openxmlformats.org/spreadsheetml/2006/main">
  <numFmts count="3">
    <numFmt numFmtId="180" formatCode="0.0"/>
    <numFmt numFmtId="181" formatCode="0000"/>
    <numFmt numFmtId="182" formatCode="#,##0.0"/>
  </numFmts>
  <fonts count="26">
    <font>
      <sz val="10"/>
      <name val="Arial"/>
    </font>
    <font>
      <sz val="10"/>
      <name val="Arial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Arial"/>
      <family val="2"/>
      <charset val="204"/>
    </font>
    <font>
      <sz val="11"/>
      <name val="Arial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180" fontId="11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wrapText="1"/>
    </xf>
    <xf numFmtId="180" fontId="12" fillId="0" borderId="6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81" fontId="5" fillId="0" borderId="10" xfId="0" applyNumberFormat="1" applyFont="1" applyBorder="1"/>
    <xf numFmtId="0" fontId="9" fillId="0" borderId="11" xfId="0" applyFont="1" applyBorder="1" applyAlignment="1">
      <alignment wrapText="1"/>
    </xf>
    <xf numFmtId="180" fontId="9" fillId="0" borderId="12" xfId="0" applyNumberFormat="1" applyFont="1" applyBorder="1" applyAlignment="1">
      <alignment horizontal="center"/>
    </xf>
    <xf numFmtId="180" fontId="9" fillId="0" borderId="13" xfId="0" applyNumberFormat="1" applyFont="1" applyBorder="1" applyAlignment="1">
      <alignment horizontal="center"/>
    </xf>
    <xf numFmtId="180" fontId="11" fillId="0" borderId="14" xfId="0" applyNumberFormat="1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4" fillId="0" borderId="15" xfId="0" applyFont="1" applyBorder="1" applyAlignment="1">
      <alignment horizontal="center" vertical="center" wrapText="1"/>
    </xf>
    <xf numFmtId="180" fontId="12" fillId="0" borderId="9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10" fillId="0" borderId="0" xfId="0" applyFont="1"/>
    <xf numFmtId="0" fontId="0" fillId="0" borderId="0" xfId="0" applyAlignment="1"/>
    <xf numFmtId="0" fontId="4" fillId="0" borderId="16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/>
    <xf numFmtId="0" fontId="8" fillId="0" borderId="0" xfId="0" applyFont="1"/>
    <xf numFmtId="0" fontId="12" fillId="0" borderId="0" xfId="0" applyFont="1" applyAlignment="1">
      <alignment horizontal="center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9" fillId="0" borderId="0" xfId="0" applyFont="1"/>
    <xf numFmtId="0" fontId="3" fillId="0" borderId="7" xfId="0" applyFont="1" applyBorder="1" applyAlignment="1">
      <alignment vertical="top" wrapText="1"/>
    </xf>
    <xf numFmtId="0" fontId="0" fillId="0" borderId="0" xfId="0" applyFill="1"/>
    <xf numFmtId="0" fontId="11" fillId="0" borderId="0" xfId="0" applyFont="1" applyFill="1"/>
    <xf numFmtId="0" fontId="17" fillId="0" borderId="0" xfId="0" applyFont="1"/>
    <xf numFmtId="0" fontId="19" fillId="0" borderId="0" xfId="0" applyFont="1" applyAlignment="1">
      <alignment vertical="top"/>
    </xf>
    <xf numFmtId="0" fontId="0" fillId="0" borderId="1" xfId="0" applyBorder="1"/>
    <xf numFmtId="0" fontId="0" fillId="2" borderId="0" xfId="0" applyFill="1"/>
    <xf numFmtId="0" fontId="11" fillId="0" borderId="0" xfId="0" applyFont="1" applyAlignment="1"/>
    <xf numFmtId="0" fontId="0" fillId="2" borderId="0" xfId="0" applyFill="1" applyAlignment="1"/>
    <xf numFmtId="0" fontId="11" fillId="0" borderId="0" xfId="0" applyFont="1" applyFill="1" applyAlignment="1"/>
    <xf numFmtId="0" fontId="0" fillId="0" borderId="0" xfId="0" applyFill="1" applyAlignment="1"/>
    <xf numFmtId="0" fontId="10" fillId="0" borderId="17" xfId="0" applyFont="1" applyBorder="1"/>
    <xf numFmtId="0" fontId="2" fillId="0" borderId="0" xfId="0" applyFont="1" applyAlignment="1"/>
    <xf numFmtId="0" fontId="3" fillId="0" borderId="7" xfId="0" applyFont="1" applyBorder="1" applyAlignment="1">
      <alignment vertical="justify" wrapText="1"/>
    </xf>
    <xf numFmtId="0" fontId="18" fillId="0" borderId="7" xfId="0" applyFont="1" applyBorder="1" applyAlignment="1"/>
    <xf numFmtId="0" fontId="18" fillId="0" borderId="7" xfId="0" applyFont="1" applyBorder="1" applyAlignment="1">
      <alignment vertical="top" wrapText="1"/>
    </xf>
    <xf numFmtId="0" fontId="21" fillId="0" borderId="7" xfId="0" applyFont="1" applyBorder="1" applyAlignment="1">
      <alignment vertical="justify" wrapText="1"/>
    </xf>
    <xf numFmtId="0" fontId="22" fillId="0" borderId="7" xfId="0" applyFont="1" applyBorder="1" applyAlignment="1">
      <alignment vertical="justify" wrapText="1"/>
    </xf>
    <xf numFmtId="0" fontId="21" fillId="0" borderId="7" xfId="0" applyFont="1" applyBorder="1" applyAlignment="1">
      <alignment vertical="center" wrapText="1"/>
    </xf>
    <xf numFmtId="0" fontId="20" fillId="0" borderId="4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9" fillId="0" borderId="0" xfId="0" applyFont="1"/>
    <xf numFmtId="181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top"/>
    </xf>
    <xf numFmtId="181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horizontal="center" vertical="center"/>
    </xf>
    <xf numFmtId="180" fontId="4" fillId="0" borderId="18" xfId="0" applyNumberFormat="1" applyFont="1" applyBorder="1" applyAlignment="1">
      <alignment horizontal="right" vertical="center"/>
    </xf>
    <xf numFmtId="180" fontId="3" fillId="0" borderId="19" xfId="1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/>
    <xf numFmtId="180" fontId="3" fillId="0" borderId="18" xfId="0" applyNumberFormat="1" applyFont="1" applyBorder="1" applyAlignment="1"/>
    <xf numFmtId="0" fontId="3" fillId="0" borderId="18" xfId="0" applyFont="1" applyBorder="1" applyAlignment="1"/>
    <xf numFmtId="180" fontId="3" fillId="0" borderId="6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right" vertical="center"/>
    </xf>
    <xf numFmtId="0" fontId="4" fillId="0" borderId="7" xfId="0" applyFont="1" applyFill="1" applyBorder="1" applyAlignment="1">
      <alignment vertical="justify" wrapText="1"/>
    </xf>
    <xf numFmtId="0" fontId="6" fillId="0" borderId="0" xfId="0" applyFont="1" applyFill="1"/>
    <xf numFmtId="0" fontId="4" fillId="0" borderId="19" xfId="0" applyFont="1" applyFill="1" applyBorder="1" applyAlignment="1">
      <alignment vertical="center"/>
    </xf>
    <xf numFmtId="180" fontId="4" fillId="0" borderId="12" xfId="0" applyNumberFormat="1" applyFont="1" applyBorder="1" applyAlignment="1">
      <alignment horizontal="right" vertical="top"/>
    </xf>
    <xf numFmtId="180" fontId="4" fillId="0" borderId="12" xfId="0" applyNumberFormat="1" applyFont="1" applyBorder="1" applyAlignment="1">
      <alignment vertical="top"/>
    </xf>
    <xf numFmtId="0" fontId="4" fillId="0" borderId="19" xfId="0" applyFont="1" applyBorder="1" applyAlignment="1"/>
    <xf numFmtId="0" fontId="3" fillId="0" borderId="18" xfId="0" applyFont="1" applyBorder="1" applyAlignment="1">
      <alignment wrapText="1"/>
    </xf>
    <xf numFmtId="0" fontId="9" fillId="0" borderId="0" xfId="0" applyFont="1" applyFill="1"/>
    <xf numFmtId="0" fontId="4" fillId="0" borderId="4" xfId="0" applyFont="1" applyFill="1" applyBorder="1" applyAlignment="1">
      <alignment vertical="top" wrapText="1"/>
    </xf>
    <xf numFmtId="181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80" fontId="4" fillId="0" borderId="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81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justify" wrapText="1"/>
    </xf>
    <xf numFmtId="181" fontId="4" fillId="0" borderId="4" xfId="0" applyNumberFormat="1" applyFont="1" applyFill="1" applyBorder="1" applyAlignment="1">
      <alignment horizontal="left" vertical="top"/>
    </xf>
    <xf numFmtId="0" fontId="4" fillId="0" borderId="1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6" fillId="0" borderId="0" xfId="0" applyFont="1"/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0" fontId="4" fillId="0" borderId="23" xfId="0" applyNumberFormat="1" applyFont="1" applyBorder="1" applyAlignment="1">
      <alignment vertical="top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81" fontId="4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80" fontId="4" fillId="0" borderId="22" xfId="0" applyNumberFormat="1" applyFont="1" applyFill="1" applyBorder="1" applyAlignment="1">
      <alignment horizontal="right" vertical="top"/>
    </xf>
    <xf numFmtId="0" fontId="4" fillId="0" borderId="14" xfId="0" applyNumberFormat="1" applyFont="1" applyBorder="1" applyAlignment="1">
      <alignment vertical="top"/>
    </xf>
    <xf numFmtId="0" fontId="4" fillId="0" borderId="7" xfId="0" applyFont="1" applyBorder="1" applyAlignment="1"/>
    <xf numFmtId="0" fontId="4" fillId="0" borderId="18" xfId="0" applyFont="1" applyBorder="1" applyAlignment="1">
      <alignment horizontal="center" vertical="justify" wrapText="1"/>
    </xf>
    <xf numFmtId="181" fontId="4" fillId="0" borderId="18" xfId="0" applyNumberFormat="1" applyFont="1" applyBorder="1" applyAlignment="1">
      <alignment horizontal="center" vertical="justify"/>
    </xf>
    <xf numFmtId="49" fontId="4" fillId="0" borderId="18" xfId="0" applyNumberFormat="1" applyFont="1" applyBorder="1" applyAlignment="1">
      <alignment horizontal="center" vertical="justify"/>
    </xf>
    <xf numFmtId="180" fontId="4" fillId="0" borderId="18" xfId="0" applyNumberFormat="1" applyFont="1" applyBorder="1" applyAlignment="1">
      <alignment horizontal="right" vertical="top"/>
    </xf>
    <xf numFmtId="0" fontId="4" fillId="0" borderId="19" xfId="0" applyNumberFormat="1" applyFont="1" applyBorder="1" applyAlignment="1">
      <alignment vertical="top"/>
    </xf>
    <xf numFmtId="0" fontId="4" fillId="0" borderId="18" xfId="0" applyFont="1" applyBorder="1" applyAlignment="1">
      <alignment horizontal="center" vertical="top" wrapText="1"/>
    </xf>
    <xf numFmtId="181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justify" wrapText="1"/>
    </xf>
    <xf numFmtId="181" fontId="3" fillId="0" borderId="18" xfId="0" applyNumberFormat="1" applyFont="1" applyBorder="1" applyAlignment="1">
      <alignment horizontal="center" vertical="justify"/>
    </xf>
    <xf numFmtId="49" fontId="3" fillId="0" borderId="18" xfId="0" applyNumberFormat="1" applyFont="1" applyBorder="1" applyAlignment="1">
      <alignment horizontal="center" vertical="justify"/>
    </xf>
    <xf numFmtId="180" fontId="3" fillId="0" borderId="18" xfId="0" applyNumberFormat="1" applyFont="1" applyBorder="1" applyAlignment="1">
      <alignment horizontal="right" vertical="top"/>
    </xf>
    <xf numFmtId="0" fontId="3" fillId="0" borderId="19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center" vertical="top"/>
    </xf>
    <xf numFmtId="0" fontId="20" fillId="0" borderId="7" xfId="0" applyFont="1" applyBorder="1" applyAlignment="1">
      <alignment vertical="justify" wrapText="1"/>
    </xf>
    <xf numFmtId="180" fontId="3" fillId="0" borderId="18" xfId="0" applyNumberFormat="1" applyFont="1" applyBorder="1" applyAlignment="1">
      <alignment vertical="top"/>
    </xf>
    <xf numFmtId="180" fontId="3" fillId="0" borderId="18" xfId="0" applyNumberFormat="1" applyFont="1" applyBorder="1" applyAlignment="1">
      <alignment horizontal="right" vertical="justify"/>
    </xf>
    <xf numFmtId="180" fontId="4" fillId="0" borderId="19" xfId="0" applyNumberFormat="1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181" fontId="3" fillId="0" borderId="6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180" fontId="4" fillId="0" borderId="6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/>
    </xf>
    <xf numFmtId="181" fontId="4" fillId="0" borderId="6" xfId="0" applyNumberFormat="1" applyFont="1" applyBorder="1" applyAlignment="1">
      <alignment horizontal="center" vertical="top"/>
    </xf>
    <xf numFmtId="181" fontId="3" fillId="0" borderId="18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180" fontId="3" fillId="0" borderId="6" xfId="0" applyNumberFormat="1" applyFont="1" applyBorder="1" applyAlignment="1">
      <alignment horizontal="right" vertical="justify"/>
    </xf>
    <xf numFmtId="0" fontId="3" fillId="0" borderId="6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6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 wrapText="1"/>
    </xf>
    <xf numFmtId="181" fontId="4" fillId="0" borderId="4" xfId="0" applyNumberFormat="1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justify" wrapText="1"/>
    </xf>
    <xf numFmtId="0" fontId="4" fillId="0" borderId="18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vertical="justify" wrapText="1"/>
    </xf>
    <xf numFmtId="0" fontId="4" fillId="0" borderId="18" xfId="0" applyNumberFormat="1" applyFont="1" applyBorder="1" applyAlignment="1">
      <alignment horizontal="center" vertical="justify" wrapText="1"/>
    </xf>
    <xf numFmtId="49" fontId="4" fillId="0" borderId="20" xfId="0" applyNumberFormat="1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21" xfId="0" applyNumberFormat="1" applyFont="1" applyBorder="1" applyAlignment="1">
      <alignment horizontal="center" vertical="justify" wrapText="1"/>
    </xf>
    <xf numFmtId="181" fontId="3" fillId="0" borderId="21" xfId="0" applyNumberFormat="1" applyFont="1" applyBorder="1" applyAlignment="1">
      <alignment horizontal="center" vertical="justify"/>
    </xf>
    <xf numFmtId="49" fontId="3" fillId="0" borderId="21" xfId="0" applyNumberFormat="1" applyFont="1" applyBorder="1" applyAlignment="1">
      <alignment horizontal="center" vertical="justify"/>
    </xf>
    <xf numFmtId="180" fontId="4" fillId="0" borderId="18" xfId="0" applyNumberFormat="1" applyFont="1" applyBorder="1" applyAlignment="1">
      <alignment vertical="top"/>
    </xf>
    <xf numFmtId="180" fontId="4" fillId="0" borderId="18" xfId="0" applyNumberFormat="1" applyFont="1" applyFill="1" applyBorder="1" applyAlignment="1">
      <alignment horizontal="right" vertical="top"/>
    </xf>
    <xf numFmtId="49" fontId="4" fillId="0" borderId="18" xfId="0" applyNumberFormat="1" applyFont="1" applyFill="1" applyBorder="1" applyAlignment="1">
      <alignment horizontal="center" vertical="justify"/>
    </xf>
    <xf numFmtId="49" fontId="3" fillId="0" borderId="18" xfId="0" applyNumberFormat="1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 wrapText="1"/>
    </xf>
    <xf numFmtId="181" fontId="4" fillId="0" borderId="18" xfId="0" applyNumberFormat="1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justify" wrapText="1"/>
    </xf>
    <xf numFmtId="181" fontId="3" fillId="0" borderId="18" xfId="0" applyNumberFormat="1" applyFont="1" applyFill="1" applyBorder="1" applyAlignment="1">
      <alignment horizontal="center" vertical="justify"/>
    </xf>
    <xf numFmtId="49" fontId="3" fillId="0" borderId="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3" fillId="0" borderId="26" xfId="0" applyNumberFormat="1" applyFont="1" applyBorder="1" applyAlignment="1">
      <alignment vertical="top"/>
    </xf>
    <xf numFmtId="180" fontId="3" fillId="0" borderId="19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180" fontId="4" fillId="0" borderId="22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181" fontId="3" fillId="0" borderId="10" xfId="0" applyNumberFormat="1" applyFont="1" applyBorder="1"/>
    <xf numFmtId="0" fontId="4" fillId="0" borderId="12" xfId="0" applyFont="1" applyBorder="1" applyAlignment="1">
      <alignment wrapText="1"/>
    </xf>
    <xf numFmtId="180" fontId="4" fillId="0" borderId="12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180" fontId="11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  <xf numFmtId="180" fontId="24" fillId="0" borderId="0" xfId="0" applyNumberFormat="1" applyFont="1" applyBorder="1" applyAlignment="1">
      <alignment horizontal="center"/>
    </xf>
    <xf numFmtId="181" fontId="2" fillId="0" borderId="0" xfId="0" applyNumberFormat="1" applyFont="1" applyBorder="1"/>
    <xf numFmtId="0" fontId="9" fillId="0" borderId="0" xfId="0" applyFont="1" applyBorder="1" applyAlignment="1">
      <alignment wrapText="1"/>
    </xf>
    <xf numFmtId="180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/>
    </xf>
    <xf numFmtId="49" fontId="25" fillId="0" borderId="18" xfId="0" applyNumberFormat="1" applyFont="1" applyBorder="1" applyAlignment="1">
      <alignment horizontal="center" vertical="justify"/>
    </xf>
    <xf numFmtId="180" fontId="4" fillId="0" borderId="18" xfId="0" applyNumberFormat="1" applyFont="1" applyBorder="1" applyAlignment="1">
      <alignment horizontal="right" vertical="justify"/>
    </xf>
    <xf numFmtId="181" fontId="20" fillId="0" borderId="4" xfId="0" applyNumberFormat="1" applyFont="1" applyBorder="1" applyAlignment="1">
      <alignment horizontal="left" vertical="top"/>
    </xf>
    <xf numFmtId="0" fontId="20" fillId="0" borderId="27" xfId="0" applyFont="1" applyBorder="1" applyAlignment="1">
      <alignment wrapText="1"/>
    </xf>
    <xf numFmtId="0" fontId="4" fillId="0" borderId="18" xfId="0" applyFont="1" applyBorder="1" applyAlignment="1">
      <alignment horizontal="center" vertical="justify"/>
    </xf>
    <xf numFmtId="49" fontId="4" fillId="0" borderId="8" xfId="0" applyNumberFormat="1" applyFont="1" applyBorder="1" applyAlignment="1">
      <alignment horizontal="center" vertical="top"/>
    </xf>
    <xf numFmtId="0" fontId="22" fillId="0" borderId="7" xfId="0" applyFont="1" applyBorder="1" applyAlignment="1">
      <alignment vertical="center" wrapText="1"/>
    </xf>
    <xf numFmtId="49" fontId="25" fillId="0" borderId="18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vertical="top" wrapText="1"/>
    </xf>
    <xf numFmtId="181" fontId="4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/>
    <xf numFmtId="181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80" fontId="4" fillId="0" borderId="6" xfId="0" applyNumberFormat="1" applyFont="1" applyBorder="1" applyAlignment="1">
      <alignment horizontal="right"/>
    </xf>
    <xf numFmtId="180" fontId="4" fillId="0" borderId="18" xfId="0" applyNumberFormat="1" applyFont="1" applyBorder="1" applyAlignment="1"/>
    <xf numFmtId="181" fontId="20" fillId="0" borderId="4" xfId="0" applyNumberFormat="1" applyFont="1" applyFill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 wrapText="1"/>
    </xf>
    <xf numFmtId="182" fontId="4" fillId="0" borderId="29" xfId="0" applyNumberFormat="1" applyFont="1" applyBorder="1" applyAlignment="1">
      <alignment horizontal="right" vertical="top"/>
    </xf>
    <xf numFmtId="0" fontId="4" fillId="0" borderId="30" xfId="0" applyFont="1" applyBorder="1" applyAlignment="1">
      <alignment horizontal="left" vertical="top"/>
    </xf>
    <xf numFmtId="49" fontId="4" fillId="0" borderId="20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4" fillId="0" borderId="30" xfId="0" applyFont="1" applyBorder="1" applyAlignment="1">
      <alignment vertical="top" wrapText="1"/>
    </xf>
    <xf numFmtId="182" fontId="4" fillId="0" borderId="9" xfId="0" applyNumberFormat="1" applyFont="1" applyBorder="1" applyAlignment="1">
      <alignment horizontal="right" vertical="top"/>
    </xf>
    <xf numFmtId="180" fontId="4" fillId="0" borderId="19" xfId="0" applyNumberFormat="1" applyFont="1" applyFill="1" applyBorder="1" applyAlignment="1">
      <alignment vertical="top"/>
    </xf>
    <xf numFmtId="0" fontId="20" fillId="0" borderId="7" xfId="0" applyNumberFormat="1" applyFont="1" applyBorder="1" applyAlignment="1">
      <alignment vertical="top" wrapText="1"/>
    </xf>
    <xf numFmtId="0" fontId="20" fillId="0" borderId="7" xfId="0" applyNumberFormat="1" applyFont="1" applyBorder="1" applyAlignment="1">
      <alignment vertical="justify" wrapText="1"/>
    </xf>
    <xf numFmtId="0" fontId="10" fillId="0" borderId="0" xfId="0" applyFont="1" applyBorder="1"/>
    <xf numFmtId="181" fontId="3" fillId="0" borderId="6" xfId="0" applyNumberFormat="1" applyFont="1" applyBorder="1" applyAlignment="1">
      <alignment horizontal="center" vertical="justify"/>
    </xf>
    <xf numFmtId="49" fontId="4" fillId="0" borderId="6" xfId="0" applyNumberFormat="1" applyFont="1" applyBorder="1" applyAlignment="1">
      <alignment horizontal="center" vertical="justify"/>
    </xf>
    <xf numFmtId="180" fontId="4" fillId="0" borderId="6" xfId="0" applyNumberFormat="1" applyFont="1" applyBorder="1" applyAlignment="1">
      <alignment horizontal="right" vertical="justify"/>
    </xf>
    <xf numFmtId="49" fontId="3" fillId="0" borderId="6" xfId="0" applyNumberFormat="1" applyFont="1" applyBorder="1" applyAlignment="1">
      <alignment horizontal="center" vertical="justify"/>
    </xf>
    <xf numFmtId="0" fontId="4" fillId="0" borderId="7" xfId="0" applyNumberFormat="1" applyFont="1" applyBorder="1" applyAlignment="1">
      <alignment vertical="justify" wrapText="1"/>
    </xf>
    <xf numFmtId="0" fontId="4" fillId="0" borderId="4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 applyAlignment="1">
      <alignment horizontal="right" vertical="center"/>
    </xf>
    <xf numFmtId="49" fontId="4" fillId="0" borderId="31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180" fontId="4" fillId="0" borderId="9" xfId="0" applyNumberFormat="1" applyFont="1" applyFill="1" applyBorder="1" applyAlignment="1">
      <alignment vertical="justify"/>
    </xf>
    <xf numFmtId="180" fontId="3" fillId="0" borderId="19" xfId="0" applyNumberFormat="1" applyFont="1" applyFill="1" applyBorder="1" applyAlignment="1">
      <alignment vertical="top"/>
    </xf>
    <xf numFmtId="180" fontId="4" fillId="0" borderId="14" xfId="0" applyNumberFormat="1" applyFont="1" applyBorder="1" applyAlignment="1">
      <alignment vertical="top"/>
    </xf>
    <xf numFmtId="180" fontId="4" fillId="0" borderId="9" xfId="0" applyNumberFormat="1" applyFont="1" applyFill="1" applyBorder="1" applyAlignment="1">
      <alignment vertical="top"/>
    </xf>
    <xf numFmtId="0" fontId="4" fillId="0" borderId="30" xfId="0" applyFont="1" applyFill="1" applyBorder="1" applyAlignment="1">
      <alignment horizontal="left" vertical="top"/>
    </xf>
    <xf numFmtId="49" fontId="4" fillId="0" borderId="20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182" fontId="4" fillId="0" borderId="9" xfId="0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vertical="top" wrapText="1"/>
    </xf>
    <xf numFmtId="182" fontId="3" fillId="0" borderId="9" xfId="0" applyNumberFormat="1" applyFont="1" applyFill="1" applyBorder="1" applyAlignment="1">
      <alignment horizontal="right" vertical="top"/>
    </xf>
    <xf numFmtId="49" fontId="4" fillId="0" borderId="7" xfId="0" applyNumberFormat="1" applyFont="1" applyFill="1" applyBorder="1" applyAlignment="1">
      <alignment horizontal="center" vertical="top"/>
    </xf>
    <xf numFmtId="180" fontId="4" fillId="0" borderId="9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top"/>
    </xf>
    <xf numFmtId="180" fontId="3" fillId="0" borderId="9" xfId="0" applyNumberFormat="1" applyFont="1" applyFill="1" applyBorder="1" applyAlignment="1">
      <alignment vertical="top"/>
    </xf>
    <xf numFmtId="0" fontId="3" fillId="0" borderId="30" xfId="0" applyNumberFormat="1" applyFont="1" applyFill="1" applyBorder="1" applyAlignment="1">
      <alignment vertical="top" wrapText="1"/>
    </xf>
    <xf numFmtId="0" fontId="4" fillId="0" borderId="30" xfId="0" applyNumberFormat="1" applyFont="1" applyFill="1" applyBorder="1" applyAlignment="1">
      <alignment vertical="top" wrapText="1"/>
    </xf>
    <xf numFmtId="16" fontId="4" fillId="0" borderId="30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16" fontId="4" fillId="0" borderId="30" xfId="0" applyNumberFormat="1" applyFont="1" applyFill="1" applyBorder="1" applyAlignment="1">
      <alignment horizontal="left" vertical="top"/>
    </xf>
    <xf numFmtId="16" fontId="3" fillId="0" borderId="30" xfId="0" applyNumberFormat="1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 wrapText="1"/>
    </xf>
    <xf numFmtId="16" fontId="4" fillId="0" borderId="32" xfId="0" applyNumberFormat="1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wrapText="1"/>
    </xf>
    <xf numFmtId="182" fontId="4" fillId="0" borderId="13" xfId="0" applyNumberFormat="1" applyFont="1" applyFill="1" applyBorder="1" applyAlignment="1">
      <alignment horizontal="right"/>
    </xf>
    <xf numFmtId="180" fontId="4" fillId="0" borderId="33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3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4" fillId="0" borderId="37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topLeftCell="A25" zoomScale="75" workbookViewId="0">
      <selection sqref="A1:H45"/>
    </sheetView>
  </sheetViews>
  <sheetFormatPr defaultRowHeight="13.2"/>
  <cols>
    <col min="1" max="1" width="3.44140625" customWidth="1"/>
    <col min="2" max="2" width="11" customWidth="1"/>
    <col min="3" max="3" width="8" customWidth="1"/>
    <col min="4" max="4" width="25" customWidth="1"/>
    <col min="5" max="5" width="101.44140625" customWidth="1"/>
    <col min="6" max="6" width="15.5546875" customWidth="1"/>
    <col min="7" max="7" width="14.6640625" customWidth="1"/>
    <col min="8" max="8" width="13.44140625" customWidth="1"/>
  </cols>
  <sheetData>
    <row r="1" spans="1:15" ht="23.25" customHeight="1">
      <c r="C1" s="1" t="s">
        <v>0</v>
      </c>
      <c r="D1" s="2" t="s">
        <v>72</v>
      </c>
      <c r="E1" s="297" t="s">
        <v>232</v>
      </c>
      <c r="F1" s="297"/>
      <c r="G1" s="31"/>
      <c r="H1" s="2"/>
    </row>
    <row r="2" spans="1:15" ht="0.75" hidden="1" customHeight="1">
      <c r="D2" s="3"/>
      <c r="E2" s="2"/>
      <c r="F2" s="2"/>
      <c r="G2" s="2"/>
      <c r="H2" s="2"/>
    </row>
    <row r="3" spans="1:15" ht="18.75" customHeight="1">
      <c r="D3" s="3"/>
      <c r="E3" s="31"/>
      <c r="F3" s="296" t="s">
        <v>268</v>
      </c>
      <c r="G3" s="296"/>
      <c r="H3" s="296"/>
    </row>
    <row r="4" spans="1:15" ht="8.25" customHeight="1">
      <c r="D4" s="4"/>
    </row>
    <row r="5" spans="1:15" ht="16.8">
      <c r="D5" s="5" t="s">
        <v>258</v>
      </c>
    </row>
    <row r="6" spans="1:15" ht="15.75" customHeight="1">
      <c r="D6" s="298" t="s">
        <v>269</v>
      </c>
      <c r="E6" s="298"/>
    </row>
    <row r="7" spans="1:15" ht="18" customHeight="1">
      <c r="F7" s="4"/>
      <c r="H7" s="4" t="s">
        <v>1</v>
      </c>
    </row>
    <row r="8" spans="1:15" ht="31.2">
      <c r="B8" s="43" t="s">
        <v>80</v>
      </c>
      <c r="C8" s="294" t="s">
        <v>2</v>
      </c>
      <c r="D8" s="295"/>
      <c r="E8" s="24" t="s">
        <v>3</v>
      </c>
      <c r="F8" s="24" t="s">
        <v>261</v>
      </c>
      <c r="G8" s="24" t="s">
        <v>16</v>
      </c>
      <c r="H8" s="29" t="s">
        <v>17</v>
      </c>
      <c r="I8" s="39"/>
      <c r="J8" s="39"/>
      <c r="K8" s="39"/>
      <c r="L8" s="39"/>
      <c r="M8" s="39"/>
      <c r="N8" s="39"/>
      <c r="O8" s="39"/>
    </row>
    <row r="9" spans="1:15" ht="15" customHeight="1">
      <c r="A9" s="39"/>
      <c r="B9" s="240" t="s">
        <v>81</v>
      </c>
      <c r="C9" s="260" t="s">
        <v>4</v>
      </c>
      <c r="D9" s="261" t="s">
        <v>5</v>
      </c>
      <c r="E9" s="241" t="s">
        <v>6</v>
      </c>
      <c r="F9" s="242">
        <f>F10+F18+F21+F13</f>
        <v>6928.3</v>
      </c>
      <c r="G9" s="242">
        <f>G10+G18+G21+G13</f>
        <v>3174.7999999999997</v>
      </c>
      <c r="H9" s="264">
        <f>ROUND(G9/F9*100,1)</f>
        <v>45.8</v>
      </c>
      <c r="I9" s="39"/>
      <c r="J9" s="39"/>
      <c r="K9" s="39"/>
      <c r="L9" s="39"/>
      <c r="M9" s="39"/>
      <c r="N9" s="39"/>
      <c r="O9" s="39"/>
    </row>
    <row r="10" spans="1:15" ht="23.25" customHeight="1">
      <c r="A10" s="39"/>
      <c r="B10" s="243" t="s">
        <v>83</v>
      </c>
      <c r="C10" s="244" t="s">
        <v>4</v>
      </c>
      <c r="D10" s="245" t="s">
        <v>218</v>
      </c>
      <c r="E10" s="246" t="s">
        <v>219</v>
      </c>
      <c r="F10" s="247">
        <f>F11</f>
        <v>6678.3</v>
      </c>
      <c r="G10" s="247">
        <f>G11</f>
        <v>3052.2</v>
      </c>
      <c r="H10" s="144">
        <f t="shared" ref="H10:H41" si="0">ROUND(G10/F10*100,1)</f>
        <v>45.7</v>
      </c>
      <c r="I10" s="39"/>
      <c r="J10" s="39"/>
      <c r="K10" s="39"/>
      <c r="L10" s="39"/>
      <c r="M10" s="39"/>
      <c r="N10" s="39"/>
      <c r="O10" s="39"/>
    </row>
    <row r="11" spans="1:15" s="44" customFormat="1" ht="20.25" customHeight="1">
      <c r="A11" s="39"/>
      <c r="B11" s="266" t="s">
        <v>82</v>
      </c>
      <c r="C11" s="267" t="s">
        <v>4</v>
      </c>
      <c r="D11" s="268" t="s">
        <v>220</v>
      </c>
      <c r="E11" s="269" t="s">
        <v>221</v>
      </c>
      <c r="F11" s="270">
        <f>F12</f>
        <v>6678.3</v>
      </c>
      <c r="G11" s="270">
        <f>G12</f>
        <v>3052.2</v>
      </c>
      <c r="H11" s="248">
        <f t="shared" si="0"/>
        <v>45.7</v>
      </c>
      <c r="I11" s="39"/>
      <c r="J11" s="39"/>
      <c r="K11" s="39"/>
      <c r="L11" s="39"/>
      <c r="M11" s="39"/>
      <c r="N11" s="39"/>
      <c r="O11" s="39"/>
    </row>
    <row r="12" spans="1:15" s="39" customFormat="1" ht="46.8">
      <c r="B12" s="271" t="s">
        <v>84</v>
      </c>
      <c r="C12" s="272" t="s">
        <v>7</v>
      </c>
      <c r="D12" s="273" t="s">
        <v>222</v>
      </c>
      <c r="E12" s="274" t="s">
        <v>223</v>
      </c>
      <c r="F12" s="275">
        <v>6678.3</v>
      </c>
      <c r="G12" s="275">
        <v>3052.2</v>
      </c>
      <c r="H12" s="263">
        <f t="shared" si="0"/>
        <v>45.7</v>
      </c>
    </row>
    <row r="13" spans="1:15" s="39" customFormat="1" ht="15.6">
      <c r="B13" s="266" t="s">
        <v>85</v>
      </c>
      <c r="C13" s="276" t="s">
        <v>4</v>
      </c>
      <c r="D13" s="268" t="s">
        <v>276</v>
      </c>
      <c r="E13" s="269" t="s">
        <v>277</v>
      </c>
      <c r="F13" s="270">
        <f t="shared" ref="F13:G16" si="1">F14</f>
        <v>0</v>
      </c>
      <c r="G13" s="270">
        <f t="shared" si="1"/>
        <v>117.7</v>
      </c>
      <c r="H13" s="248">
        <v>0</v>
      </c>
    </row>
    <row r="14" spans="1:15" s="39" customFormat="1" ht="15.6">
      <c r="B14" s="271" t="s">
        <v>86</v>
      </c>
      <c r="C14" s="278" t="s">
        <v>4</v>
      </c>
      <c r="D14" s="273" t="s">
        <v>281</v>
      </c>
      <c r="E14" s="274" t="s">
        <v>280</v>
      </c>
      <c r="F14" s="275">
        <f t="shared" si="1"/>
        <v>0</v>
      </c>
      <c r="G14" s="275">
        <f t="shared" si="1"/>
        <v>117.7</v>
      </c>
      <c r="H14" s="263">
        <v>0</v>
      </c>
    </row>
    <row r="15" spans="1:15" s="39" customFormat="1" ht="15.6">
      <c r="B15" s="271" t="s">
        <v>87</v>
      </c>
      <c r="C15" s="278" t="s">
        <v>4</v>
      </c>
      <c r="D15" s="273" t="s">
        <v>282</v>
      </c>
      <c r="E15" s="274" t="s">
        <v>283</v>
      </c>
      <c r="F15" s="275">
        <f t="shared" si="1"/>
        <v>0</v>
      </c>
      <c r="G15" s="275">
        <f t="shared" si="1"/>
        <v>117.7</v>
      </c>
      <c r="H15" s="263">
        <v>0</v>
      </c>
    </row>
    <row r="16" spans="1:15" s="39" customFormat="1" ht="31.2">
      <c r="B16" s="271" t="s">
        <v>278</v>
      </c>
      <c r="C16" s="278" t="s">
        <v>4</v>
      </c>
      <c r="D16" s="273" t="s">
        <v>284</v>
      </c>
      <c r="E16" s="274" t="s">
        <v>285</v>
      </c>
      <c r="F16" s="275">
        <f t="shared" si="1"/>
        <v>0</v>
      </c>
      <c r="G16" s="275">
        <f t="shared" si="1"/>
        <v>117.7</v>
      </c>
      <c r="H16" s="263">
        <v>0</v>
      </c>
    </row>
    <row r="17" spans="1:18" s="39" customFormat="1" ht="31.2">
      <c r="B17" s="271" t="s">
        <v>279</v>
      </c>
      <c r="C17" s="278" t="s">
        <v>14</v>
      </c>
      <c r="D17" s="273" t="s">
        <v>287</v>
      </c>
      <c r="E17" s="274" t="s">
        <v>288</v>
      </c>
      <c r="F17" s="275">
        <v>0</v>
      </c>
      <c r="G17" s="275">
        <v>117.7</v>
      </c>
      <c r="H17" s="263">
        <v>0</v>
      </c>
    </row>
    <row r="18" spans="1:18" ht="16.5" customHeight="1">
      <c r="A18" s="39"/>
      <c r="B18" s="266" t="s">
        <v>88</v>
      </c>
      <c r="C18" s="276" t="s">
        <v>4</v>
      </c>
      <c r="D18" s="268" t="s">
        <v>175</v>
      </c>
      <c r="E18" s="269" t="s">
        <v>176</v>
      </c>
      <c r="F18" s="270">
        <f>F19</f>
        <v>250</v>
      </c>
      <c r="G18" s="270">
        <f>G19</f>
        <v>12.5</v>
      </c>
      <c r="H18" s="277">
        <f t="shared" si="0"/>
        <v>5</v>
      </c>
      <c r="I18" s="39"/>
      <c r="J18" s="39"/>
      <c r="K18" s="39"/>
      <c r="L18" s="39"/>
      <c r="M18" s="39"/>
      <c r="N18" s="39"/>
      <c r="O18" s="39"/>
    </row>
    <row r="19" spans="1:18" ht="46.8">
      <c r="A19" s="39"/>
      <c r="B19" s="271" t="s">
        <v>89</v>
      </c>
      <c r="C19" s="278" t="s">
        <v>4</v>
      </c>
      <c r="D19" s="273" t="s">
        <v>177</v>
      </c>
      <c r="E19" s="274" t="s">
        <v>178</v>
      </c>
      <c r="F19" s="275">
        <f>F20</f>
        <v>250</v>
      </c>
      <c r="G19" s="275">
        <f>G20</f>
        <v>12.5</v>
      </c>
      <c r="H19" s="279">
        <f t="shared" si="0"/>
        <v>5</v>
      </c>
      <c r="I19" s="39"/>
      <c r="J19" s="39"/>
      <c r="K19" s="39"/>
      <c r="L19" s="39"/>
      <c r="M19" s="39"/>
      <c r="N19" s="39"/>
      <c r="O19" s="39"/>
    </row>
    <row r="20" spans="1:18" s="39" customFormat="1" ht="78">
      <c r="B20" s="271" t="s">
        <v>181</v>
      </c>
      <c r="C20" s="278" t="s">
        <v>14</v>
      </c>
      <c r="D20" s="273" t="s">
        <v>179</v>
      </c>
      <c r="E20" s="280" t="s">
        <v>180</v>
      </c>
      <c r="F20" s="275">
        <v>250</v>
      </c>
      <c r="G20" s="275">
        <v>12.5</v>
      </c>
      <c r="H20" s="263">
        <f t="shared" si="0"/>
        <v>5</v>
      </c>
    </row>
    <row r="21" spans="1:18" s="39" customFormat="1" ht="15.6">
      <c r="B21" s="266" t="s">
        <v>90</v>
      </c>
      <c r="C21" s="276" t="s">
        <v>4</v>
      </c>
      <c r="D21" s="268" t="s">
        <v>8</v>
      </c>
      <c r="E21" s="269" t="s">
        <v>224</v>
      </c>
      <c r="F21" s="270">
        <f t="shared" ref="F21:G23" si="2">F22</f>
        <v>0</v>
      </c>
      <c r="G21" s="270">
        <f t="shared" si="2"/>
        <v>-7.6</v>
      </c>
      <c r="H21" s="248">
        <v>0</v>
      </c>
    </row>
    <row r="22" spans="1:18" s="39" customFormat="1" ht="15.6">
      <c r="B22" s="266" t="s">
        <v>91</v>
      </c>
      <c r="C22" s="276" t="s">
        <v>4</v>
      </c>
      <c r="D22" s="268" t="s">
        <v>239</v>
      </c>
      <c r="E22" s="281" t="s">
        <v>243</v>
      </c>
      <c r="F22" s="270">
        <f t="shared" si="2"/>
        <v>0</v>
      </c>
      <c r="G22" s="270">
        <f t="shared" si="2"/>
        <v>-7.6</v>
      </c>
      <c r="H22" s="248">
        <v>0</v>
      </c>
    </row>
    <row r="23" spans="1:18" s="39" customFormat="1" ht="62.4">
      <c r="B23" s="266" t="s">
        <v>151</v>
      </c>
      <c r="C23" s="276" t="s">
        <v>4</v>
      </c>
      <c r="D23" s="268" t="s">
        <v>240</v>
      </c>
      <c r="E23" s="281" t="s">
        <v>244</v>
      </c>
      <c r="F23" s="270">
        <f t="shared" si="2"/>
        <v>0</v>
      </c>
      <c r="G23" s="270">
        <f t="shared" si="2"/>
        <v>-7.6</v>
      </c>
      <c r="H23" s="248">
        <v>0</v>
      </c>
    </row>
    <row r="24" spans="1:18" s="39" customFormat="1" ht="62.4">
      <c r="B24" s="266" t="s">
        <v>225</v>
      </c>
      <c r="C24" s="276" t="s">
        <v>4</v>
      </c>
      <c r="D24" s="268" t="s">
        <v>241</v>
      </c>
      <c r="E24" s="281" t="s">
        <v>245</v>
      </c>
      <c r="F24" s="270">
        <f>F26</f>
        <v>0</v>
      </c>
      <c r="G24" s="270">
        <f>G26+G25</f>
        <v>-7.6</v>
      </c>
      <c r="H24" s="248">
        <v>0</v>
      </c>
    </row>
    <row r="25" spans="1:18" s="39" customFormat="1" ht="93.6">
      <c r="B25" s="271" t="s">
        <v>286</v>
      </c>
      <c r="C25" s="278" t="s">
        <v>7</v>
      </c>
      <c r="D25" s="273" t="s">
        <v>242</v>
      </c>
      <c r="E25" s="280" t="s">
        <v>246</v>
      </c>
      <c r="F25" s="275">
        <v>0</v>
      </c>
      <c r="G25" s="275">
        <v>2.4</v>
      </c>
      <c r="H25" s="263">
        <v>0</v>
      </c>
    </row>
    <row r="26" spans="1:18" s="39" customFormat="1" ht="93.6">
      <c r="B26" s="271" t="s">
        <v>234</v>
      </c>
      <c r="C26" s="278" t="s">
        <v>259</v>
      </c>
      <c r="D26" s="273" t="s">
        <v>242</v>
      </c>
      <c r="E26" s="280" t="s">
        <v>246</v>
      </c>
      <c r="F26" s="275">
        <v>0</v>
      </c>
      <c r="G26" s="275">
        <v>-10</v>
      </c>
      <c r="H26" s="263">
        <v>0</v>
      </c>
    </row>
    <row r="27" spans="1:18" s="39" customFormat="1" ht="15.6">
      <c r="B27" s="282" t="s">
        <v>92</v>
      </c>
      <c r="C27" s="267" t="s">
        <v>4</v>
      </c>
      <c r="D27" s="268" t="s">
        <v>9</v>
      </c>
      <c r="E27" s="283" t="s">
        <v>10</v>
      </c>
      <c r="F27" s="270">
        <f>F28</f>
        <v>164756.29999999999</v>
      </c>
      <c r="G27" s="270">
        <f>G28</f>
        <v>83918.900000000009</v>
      </c>
      <c r="H27" s="262">
        <f t="shared" si="0"/>
        <v>50.9</v>
      </c>
    </row>
    <row r="28" spans="1:18" s="39" customFormat="1" ht="15.6">
      <c r="B28" s="284" t="s">
        <v>90</v>
      </c>
      <c r="C28" s="267" t="s">
        <v>4</v>
      </c>
      <c r="D28" s="268" t="s">
        <v>11</v>
      </c>
      <c r="E28" s="269" t="s">
        <v>12</v>
      </c>
      <c r="F28" s="270">
        <f>F29+F32</f>
        <v>164756.29999999999</v>
      </c>
      <c r="G28" s="270">
        <f>G29+G32</f>
        <v>83918.900000000009</v>
      </c>
      <c r="H28" s="262">
        <f t="shared" si="0"/>
        <v>50.9</v>
      </c>
    </row>
    <row r="29" spans="1:18" s="40" customFormat="1" ht="15.6">
      <c r="B29" s="284" t="s">
        <v>91</v>
      </c>
      <c r="C29" s="267" t="s">
        <v>4</v>
      </c>
      <c r="D29" s="268" t="s">
        <v>226</v>
      </c>
      <c r="E29" s="269" t="s">
        <v>227</v>
      </c>
      <c r="F29" s="270">
        <f>F30</f>
        <v>136041.79999999999</v>
      </c>
      <c r="G29" s="270">
        <f>G30</f>
        <v>68020.800000000003</v>
      </c>
      <c r="H29" s="265">
        <f t="shared" si="0"/>
        <v>50</v>
      </c>
    </row>
    <row r="30" spans="1:18" s="44" customFormat="1" ht="18.75" customHeight="1">
      <c r="A30" s="39"/>
      <c r="B30" s="284" t="s">
        <v>151</v>
      </c>
      <c r="C30" s="267" t="s">
        <v>4</v>
      </c>
      <c r="D30" s="268" t="s">
        <v>228</v>
      </c>
      <c r="E30" s="269" t="s">
        <v>229</v>
      </c>
      <c r="F30" s="270">
        <f>F31</f>
        <v>136041.79999999999</v>
      </c>
      <c r="G30" s="270">
        <f>G31</f>
        <v>68020.800000000003</v>
      </c>
      <c r="H30" s="248">
        <f t="shared" si="0"/>
        <v>50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31.2">
      <c r="A31" s="39"/>
      <c r="B31" s="285" t="s">
        <v>225</v>
      </c>
      <c r="C31" s="272" t="s">
        <v>14</v>
      </c>
      <c r="D31" s="273" t="s">
        <v>230</v>
      </c>
      <c r="E31" s="274" t="s">
        <v>231</v>
      </c>
      <c r="F31" s="275">
        <v>136041.79999999999</v>
      </c>
      <c r="G31" s="275">
        <v>68020.800000000003</v>
      </c>
      <c r="H31" s="279">
        <f t="shared" si="0"/>
        <v>50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5.6">
      <c r="A32" s="39"/>
      <c r="B32" s="284" t="s">
        <v>191</v>
      </c>
      <c r="C32" s="267" t="s">
        <v>4</v>
      </c>
      <c r="D32" s="268" t="s">
        <v>182</v>
      </c>
      <c r="E32" s="269" t="s">
        <v>150</v>
      </c>
      <c r="F32" s="270">
        <f>F33+F37</f>
        <v>28714.5</v>
      </c>
      <c r="G32" s="270">
        <f>G33+G37</f>
        <v>15898.1</v>
      </c>
      <c r="H32" s="265">
        <f t="shared" si="0"/>
        <v>55.4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s="44" customFormat="1" ht="31.2">
      <c r="A33" s="39"/>
      <c r="B33" s="284" t="s">
        <v>192</v>
      </c>
      <c r="C33" s="267" t="s">
        <v>4</v>
      </c>
      <c r="D33" s="268" t="s">
        <v>183</v>
      </c>
      <c r="E33" s="269" t="s">
        <v>13</v>
      </c>
      <c r="F33" s="270">
        <f>F34</f>
        <v>5115.1000000000004</v>
      </c>
      <c r="G33" s="270">
        <f>G34</f>
        <v>2598.1</v>
      </c>
      <c r="H33" s="265">
        <f t="shared" si="0"/>
        <v>50.8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31.2">
      <c r="A34" s="39"/>
      <c r="B34" s="284" t="s">
        <v>193</v>
      </c>
      <c r="C34" s="267" t="s">
        <v>4</v>
      </c>
      <c r="D34" s="268" t="s">
        <v>184</v>
      </c>
      <c r="E34" s="269" t="s">
        <v>152</v>
      </c>
      <c r="F34" s="270">
        <f>F35+F36</f>
        <v>5115.1000000000004</v>
      </c>
      <c r="G34" s="270">
        <f>G35+G36</f>
        <v>2598.1</v>
      </c>
      <c r="H34" s="265">
        <f t="shared" si="0"/>
        <v>50.8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s="45" customFormat="1" ht="46.8">
      <c r="A35" s="47"/>
      <c r="B35" s="285" t="s">
        <v>233</v>
      </c>
      <c r="C35" s="272" t="s">
        <v>14</v>
      </c>
      <c r="D35" s="273" t="s">
        <v>185</v>
      </c>
      <c r="E35" s="274" t="s">
        <v>156</v>
      </c>
      <c r="F35" s="275">
        <v>5107</v>
      </c>
      <c r="G35" s="275">
        <v>2590</v>
      </c>
      <c r="H35" s="263">
        <f t="shared" si="0"/>
        <v>50.7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s="46" customFormat="1" ht="62.4">
      <c r="A36" s="48"/>
      <c r="B36" s="285" t="s">
        <v>234</v>
      </c>
      <c r="C36" s="272" t="s">
        <v>14</v>
      </c>
      <c r="D36" s="273" t="s">
        <v>186</v>
      </c>
      <c r="E36" s="286" t="s">
        <v>157</v>
      </c>
      <c r="F36" s="275">
        <v>8.1</v>
      </c>
      <c r="G36" s="275">
        <v>8.1</v>
      </c>
      <c r="H36" s="263">
        <f t="shared" si="0"/>
        <v>100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28" customFormat="1" ht="31.2">
      <c r="A37" s="48"/>
      <c r="B37" s="287" t="s">
        <v>235</v>
      </c>
      <c r="C37" s="267" t="s">
        <v>4</v>
      </c>
      <c r="D37" s="268" t="s">
        <v>187</v>
      </c>
      <c r="E37" s="269" t="s">
        <v>158</v>
      </c>
      <c r="F37" s="270">
        <f>F38</f>
        <v>23599.4</v>
      </c>
      <c r="G37" s="270">
        <f>G38</f>
        <v>13300</v>
      </c>
      <c r="H37" s="265">
        <f t="shared" si="0"/>
        <v>56.4</v>
      </c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 s="28" customFormat="1" ht="46.8">
      <c r="A38" s="48"/>
      <c r="B38" s="266" t="s">
        <v>236</v>
      </c>
      <c r="C38" s="267" t="s">
        <v>4</v>
      </c>
      <c r="D38" s="268" t="s">
        <v>188</v>
      </c>
      <c r="E38" s="269" t="s">
        <v>159</v>
      </c>
      <c r="F38" s="270">
        <f>F39+F40</f>
        <v>23599.4</v>
      </c>
      <c r="G38" s="270">
        <f>G39+G40</f>
        <v>13300</v>
      </c>
      <c r="H38" s="265">
        <f t="shared" si="0"/>
        <v>56.4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28" customFormat="1" ht="31.2">
      <c r="A39" s="48"/>
      <c r="B39" s="271" t="s">
        <v>237</v>
      </c>
      <c r="C39" s="272" t="s">
        <v>14</v>
      </c>
      <c r="D39" s="273" t="s">
        <v>189</v>
      </c>
      <c r="E39" s="274" t="s">
        <v>160</v>
      </c>
      <c r="F39" s="275">
        <v>14951.5</v>
      </c>
      <c r="G39" s="275">
        <v>8700</v>
      </c>
      <c r="H39" s="279">
        <f t="shared" si="0"/>
        <v>58.2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s="28" customFormat="1" ht="31.2">
      <c r="A40" s="48"/>
      <c r="B40" s="271" t="s">
        <v>238</v>
      </c>
      <c r="C40" s="272" t="s">
        <v>14</v>
      </c>
      <c r="D40" s="273" t="s">
        <v>190</v>
      </c>
      <c r="E40" s="274" t="s">
        <v>161</v>
      </c>
      <c r="F40" s="275">
        <v>8647.9</v>
      </c>
      <c r="G40" s="275">
        <v>4600</v>
      </c>
      <c r="H40" s="279">
        <f t="shared" si="0"/>
        <v>53.2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28" customFormat="1" ht="15.6">
      <c r="A41" s="48"/>
      <c r="B41" s="288"/>
      <c r="C41" s="289"/>
      <c r="D41" s="290"/>
      <c r="E41" s="291" t="s">
        <v>15</v>
      </c>
      <c r="F41" s="292">
        <f>F9+F27</f>
        <v>171684.59999999998</v>
      </c>
      <c r="G41" s="292">
        <f>G9+G27</f>
        <v>87093.700000000012</v>
      </c>
      <c r="H41" s="293">
        <f t="shared" si="0"/>
        <v>50.7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>
      <c r="B42" s="39"/>
      <c r="C42" s="39"/>
      <c r="D42" s="39"/>
      <c r="E42" s="39"/>
      <c r="F42" s="39"/>
      <c r="G42" s="39"/>
      <c r="H42" s="39"/>
      <c r="I42" s="39"/>
    </row>
    <row r="43" spans="1:18">
      <c r="B43" s="39"/>
      <c r="C43" s="39"/>
      <c r="D43" s="39"/>
      <c r="E43" s="39"/>
      <c r="F43" s="39"/>
      <c r="G43" s="39"/>
      <c r="H43" s="39"/>
      <c r="I43" s="39"/>
    </row>
    <row r="44" spans="1:18">
      <c r="B44" s="39"/>
      <c r="C44" s="39"/>
      <c r="D44" s="39"/>
      <c r="E44" s="39"/>
      <c r="F44" s="39"/>
      <c r="G44" s="39"/>
      <c r="H44" s="39"/>
      <c r="I44" s="39"/>
    </row>
    <row r="45" spans="1:18">
      <c r="B45" s="39"/>
      <c r="C45" s="39"/>
      <c r="D45" s="39"/>
      <c r="E45" s="39"/>
      <c r="F45" s="39"/>
      <c r="G45" s="39"/>
      <c r="H45" s="39"/>
      <c r="I45" s="39"/>
    </row>
    <row r="46" spans="1:18">
      <c r="B46" s="39"/>
      <c r="C46" s="39"/>
      <c r="D46" s="39"/>
      <c r="E46" s="39"/>
      <c r="F46" s="39"/>
      <c r="G46" s="39"/>
      <c r="H46" s="39"/>
      <c r="I46" s="39"/>
    </row>
    <row r="47" spans="1:18">
      <c r="B47" s="39"/>
      <c r="C47" s="39"/>
      <c r="D47" s="39"/>
      <c r="E47" s="39"/>
      <c r="F47" s="39"/>
      <c r="G47" s="39"/>
      <c r="H47" s="39"/>
      <c r="I47" s="39"/>
    </row>
  </sheetData>
  <mergeCells count="4">
    <mergeCell ref="C8:D8"/>
    <mergeCell ref="F3:H3"/>
    <mergeCell ref="E1:F1"/>
    <mergeCell ref="D6:E6"/>
  </mergeCells>
  <phoneticPr fontId="0" type="noConversion"/>
  <printOptions horizontalCentered="1"/>
  <pageMargins left="0.35433070866141736" right="0.15748031496062992" top="0.31496062992125984" bottom="0" header="0.27559055118110237" footer="0"/>
  <pageSetup paperSize="9" scale="7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="81" zoomScaleNormal="81" workbookViewId="0">
      <selection activeCell="K12" sqref="K12"/>
    </sheetView>
  </sheetViews>
  <sheetFormatPr defaultRowHeight="13.2"/>
  <cols>
    <col min="1" max="1" width="93.109375" customWidth="1"/>
    <col min="2" max="2" width="8.109375" customWidth="1"/>
    <col min="3" max="3" width="11.88671875" customWidth="1"/>
    <col min="4" max="4" width="14.5546875" customWidth="1"/>
    <col min="5" max="5" width="10.109375" customWidth="1"/>
    <col min="6" max="6" width="16" customWidth="1"/>
    <col min="7" max="7" width="13.88671875" customWidth="1"/>
    <col min="8" max="8" width="13.33203125" customWidth="1"/>
  </cols>
  <sheetData>
    <row r="1" spans="1:14" ht="15.6">
      <c r="A1" s="2" t="s">
        <v>94</v>
      </c>
      <c r="D1" s="2"/>
      <c r="E1" s="2"/>
      <c r="F1" s="31"/>
      <c r="G1" s="307" t="s">
        <v>95</v>
      </c>
      <c r="H1" s="307"/>
    </row>
    <row r="2" spans="1:14" ht="18" customHeight="1">
      <c r="A2" s="4"/>
      <c r="C2" s="23"/>
      <c r="D2" s="296" t="s">
        <v>275</v>
      </c>
      <c r="E2" s="296"/>
      <c r="F2" s="296"/>
      <c r="G2" s="296"/>
      <c r="H2" s="296"/>
    </row>
    <row r="3" spans="1:14" ht="18" customHeight="1">
      <c r="A3" s="4"/>
      <c r="C3" s="23"/>
      <c r="D3" s="33"/>
      <c r="E3" s="33"/>
      <c r="F3" s="33"/>
      <c r="G3" s="33"/>
      <c r="H3" s="33"/>
    </row>
    <row r="4" spans="1:14" ht="16.8">
      <c r="A4" s="298" t="s">
        <v>93</v>
      </c>
      <c r="B4" s="298"/>
      <c r="C4" s="298"/>
      <c r="D4" s="298"/>
      <c r="E4" s="298"/>
      <c r="F4" s="298"/>
      <c r="G4" s="298"/>
      <c r="H4" s="298"/>
    </row>
    <row r="5" spans="1:14" ht="16.8">
      <c r="A5" s="298" t="s">
        <v>274</v>
      </c>
      <c r="B5" s="298"/>
      <c r="C5" s="298"/>
      <c r="D5" s="298"/>
      <c r="E5" s="298"/>
      <c r="F5" s="298"/>
      <c r="G5" s="298"/>
      <c r="H5" s="298"/>
    </row>
    <row r="7" spans="1:14" ht="13.8">
      <c r="F7" s="6"/>
      <c r="H7" s="6" t="s">
        <v>44</v>
      </c>
      <c r="M7" s="30"/>
      <c r="N7" s="30"/>
    </row>
    <row r="8" spans="1:14" ht="12.75" customHeight="1">
      <c r="A8" s="299" t="s">
        <v>18</v>
      </c>
      <c r="B8" s="299" t="s">
        <v>19</v>
      </c>
      <c r="C8" s="301" t="s">
        <v>20</v>
      </c>
      <c r="D8" s="301" t="s">
        <v>21</v>
      </c>
      <c r="E8" s="303" t="s">
        <v>22</v>
      </c>
      <c r="F8" s="305" t="s">
        <v>267</v>
      </c>
      <c r="G8" s="305" t="s">
        <v>16</v>
      </c>
      <c r="H8" s="305" t="s">
        <v>17</v>
      </c>
    </row>
    <row r="9" spans="1:14" ht="35.25" customHeight="1">
      <c r="A9" s="300"/>
      <c r="B9" s="300"/>
      <c r="C9" s="302"/>
      <c r="D9" s="302"/>
      <c r="E9" s="304"/>
      <c r="F9" s="306"/>
      <c r="G9" s="308"/>
      <c r="H9" s="308"/>
    </row>
    <row r="10" spans="1:14" ht="17.25" customHeight="1">
      <c r="A10" s="120" t="s">
        <v>102</v>
      </c>
      <c r="B10" s="121"/>
      <c r="C10" s="122"/>
      <c r="D10" s="123"/>
      <c r="E10" s="123"/>
      <c r="F10" s="124">
        <f>F11</f>
        <v>7417.8</v>
      </c>
      <c r="G10" s="124">
        <f>G12+G15</f>
        <v>3550.3</v>
      </c>
      <c r="H10" s="125">
        <f>ROUND(G10/F10*100,1)</f>
        <v>47.9</v>
      </c>
    </row>
    <row r="11" spans="1:14" ht="21" customHeight="1">
      <c r="A11" s="126" t="s">
        <v>23</v>
      </c>
      <c r="B11" s="127">
        <v>924</v>
      </c>
      <c r="C11" s="128">
        <v>100</v>
      </c>
      <c r="D11" s="129"/>
      <c r="E11" s="129"/>
      <c r="F11" s="130">
        <f>F12+F15</f>
        <v>7417.8</v>
      </c>
      <c r="G11" s="130">
        <f>G12+G15</f>
        <v>3550.3</v>
      </c>
      <c r="H11" s="131">
        <f t="shared" ref="H11:H91" si="0">ROUND(G11/F11*100,1)</f>
        <v>47.9</v>
      </c>
    </row>
    <row r="12" spans="1:14" ht="37.5" customHeight="1">
      <c r="A12" s="34" t="s">
        <v>24</v>
      </c>
      <c r="B12" s="132">
        <v>924</v>
      </c>
      <c r="C12" s="133">
        <v>102</v>
      </c>
      <c r="D12" s="134"/>
      <c r="E12" s="134"/>
      <c r="F12" s="130">
        <f>F13</f>
        <v>1534.5</v>
      </c>
      <c r="G12" s="130">
        <f>G13</f>
        <v>816.4</v>
      </c>
      <c r="H12" s="131">
        <f t="shared" si="0"/>
        <v>53.2</v>
      </c>
    </row>
    <row r="13" spans="1:14" ht="16.5" customHeight="1">
      <c r="A13" s="141" t="s">
        <v>64</v>
      </c>
      <c r="B13" s="127">
        <v>924</v>
      </c>
      <c r="C13" s="128">
        <v>102</v>
      </c>
      <c r="D13" s="129" t="s">
        <v>96</v>
      </c>
      <c r="E13" s="129"/>
      <c r="F13" s="130">
        <f>F14</f>
        <v>1534.5</v>
      </c>
      <c r="G13" s="130">
        <f>G14</f>
        <v>816.4</v>
      </c>
      <c r="H13" s="131">
        <f t="shared" si="0"/>
        <v>53.2</v>
      </c>
    </row>
    <row r="14" spans="1:14" ht="50.25" customHeight="1">
      <c r="A14" s="51" t="s">
        <v>65</v>
      </c>
      <c r="B14" s="135">
        <v>924</v>
      </c>
      <c r="C14" s="136">
        <v>102</v>
      </c>
      <c r="D14" s="137" t="s">
        <v>96</v>
      </c>
      <c r="E14" s="137" t="s">
        <v>66</v>
      </c>
      <c r="F14" s="138">
        <v>1534.5</v>
      </c>
      <c r="G14" s="138">
        <v>816.4</v>
      </c>
      <c r="H14" s="139">
        <f t="shared" si="0"/>
        <v>53.2</v>
      </c>
    </row>
    <row r="15" spans="1:14" ht="31.2">
      <c r="A15" s="34" t="s">
        <v>25</v>
      </c>
      <c r="B15" s="132">
        <v>924</v>
      </c>
      <c r="C15" s="133">
        <v>103</v>
      </c>
      <c r="D15" s="129"/>
      <c r="E15" s="134"/>
      <c r="F15" s="130">
        <f>F16+F18+F20+F24</f>
        <v>5883.3</v>
      </c>
      <c r="G15" s="130">
        <f>G16+G18+G20+G24</f>
        <v>2733.9</v>
      </c>
      <c r="H15" s="131">
        <f t="shared" si="0"/>
        <v>46.5</v>
      </c>
    </row>
    <row r="16" spans="1:14" ht="20.25" customHeight="1">
      <c r="A16" s="141" t="s">
        <v>164</v>
      </c>
      <c r="B16" s="127">
        <v>924</v>
      </c>
      <c r="C16" s="128">
        <v>103</v>
      </c>
      <c r="D16" s="129" t="s">
        <v>97</v>
      </c>
      <c r="E16" s="134"/>
      <c r="F16" s="130">
        <f>F17</f>
        <v>2585.3000000000002</v>
      </c>
      <c r="G16" s="130">
        <f>G17</f>
        <v>1718.2</v>
      </c>
      <c r="H16" s="131">
        <f t="shared" si="0"/>
        <v>66.5</v>
      </c>
    </row>
    <row r="17" spans="1:8" ht="47.25" customHeight="1">
      <c r="A17" s="51" t="s">
        <v>65</v>
      </c>
      <c r="B17" s="135">
        <v>924</v>
      </c>
      <c r="C17" s="136">
        <v>103</v>
      </c>
      <c r="D17" s="137" t="s">
        <v>97</v>
      </c>
      <c r="E17" s="140" t="s">
        <v>66</v>
      </c>
      <c r="F17" s="138">
        <v>2585.3000000000002</v>
      </c>
      <c r="G17" s="138">
        <v>1718.2</v>
      </c>
      <c r="H17" s="139">
        <f t="shared" si="0"/>
        <v>66.5</v>
      </c>
    </row>
    <row r="18" spans="1:8" s="22" customFormat="1" ht="19.5" customHeight="1">
      <c r="A18" s="141" t="s">
        <v>165</v>
      </c>
      <c r="B18" s="127">
        <v>924</v>
      </c>
      <c r="C18" s="128">
        <v>103</v>
      </c>
      <c r="D18" s="129" t="s">
        <v>98</v>
      </c>
      <c r="E18" s="129"/>
      <c r="F18" s="130">
        <f>F19</f>
        <v>256.2</v>
      </c>
      <c r="G18" s="130">
        <f>G19</f>
        <v>120.5</v>
      </c>
      <c r="H18" s="131">
        <f t="shared" si="0"/>
        <v>47</v>
      </c>
    </row>
    <row r="19" spans="1:8" ht="51" customHeight="1">
      <c r="A19" s="51" t="s">
        <v>65</v>
      </c>
      <c r="B19" s="135">
        <v>924</v>
      </c>
      <c r="C19" s="136">
        <v>103</v>
      </c>
      <c r="D19" s="137" t="s">
        <v>98</v>
      </c>
      <c r="E19" s="137" t="s">
        <v>66</v>
      </c>
      <c r="F19" s="138">
        <v>256.2</v>
      </c>
      <c r="G19" s="138">
        <v>120.5</v>
      </c>
      <c r="H19" s="139">
        <f>ROUND(G19/F19*100,1)</f>
        <v>47</v>
      </c>
    </row>
    <row r="20" spans="1:8" s="22" customFormat="1" ht="32.25" customHeight="1">
      <c r="A20" s="141" t="s">
        <v>166</v>
      </c>
      <c r="B20" s="127">
        <v>924</v>
      </c>
      <c r="C20" s="128">
        <v>103</v>
      </c>
      <c r="D20" s="129" t="s">
        <v>99</v>
      </c>
      <c r="E20" s="129"/>
      <c r="F20" s="130">
        <f>F21+F22+F23</f>
        <v>2945.8</v>
      </c>
      <c r="G20" s="130">
        <f>G21+G22+G23</f>
        <v>847.2</v>
      </c>
      <c r="H20" s="131">
        <f t="shared" si="0"/>
        <v>28.8</v>
      </c>
    </row>
    <row r="21" spans="1:8" ht="46.5" customHeight="1">
      <c r="A21" s="51" t="s">
        <v>65</v>
      </c>
      <c r="B21" s="135">
        <v>924</v>
      </c>
      <c r="C21" s="136">
        <v>103</v>
      </c>
      <c r="D21" s="137" t="s">
        <v>99</v>
      </c>
      <c r="E21" s="137" t="s">
        <v>66</v>
      </c>
      <c r="F21" s="138">
        <v>2092.8000000000002</v>
      </c>
      <c r="G21" s="142">
        <v>440</v>
      </c>
      <c r="H21" s="139">
        <f t="shared" si="0"/>
        <v>21</v>
      </c>
    </row>
    <row r="22" spans="1:8" ht="17.25" customHeight="1">
      <c r="A22" s="51" t="s">
        <v>197</v>
      </c>
      <c r="B22" s="135">
        <v>924</v>
      </c>
      <c r="C22" s="136">
        <v>103</v>
      </c>
      <c r="D22" s="137" t="s">
        <v>99</v>
      </c>
      <c r="E22" s="137" t="s">
        <v>67</v>
      </c>
      <c r="F22" s="143">
        <v>852</v>
      </c>
      <c r="G22" s="142">
        <v>407.2</v>
      </c>
      <c r="H22" s="139">
        <f t="shared" si="0"/>
        <v>47.8</v>
      </c>
    </row>
    <row r="23" spans="1:8" ht="17.25" customHeight="1">
      <c r="A23" s="51" t="s">
        <v>68</v>
      </c>
      <c r="B23" s="135">
        <v>924</v>
      </c>
      <c r="C23" s="136">
        <v>103</v>
      </c>
      <c r="D23" s="137" t="s">
        <v>99</v>
      </c>
      <c r="E23" s="137" t="s">
        <v>61</v>
      </c>
      <c r="F23" s="143">
        <v>1</v>
      </c>
      <c r="G23" s="142">
        <v>0</v>
      </c>
      <c r="H23" s="144">
        <f t="shared" si="0"/>
        <v>0</v>
      </c>
    </row>
    <row r="24" spans="1:8" s="22" customFormat="1" ht="31.5" customHeight="1">
      <c r="A24" s="35" t="s">
        <v>101</v>
      </c>
      <c r="B24" s="127">
        <v>924</v>
      </c>
      <c r="C24" s="128">
        <v>103</v>
      </c>
      <c r="D24" s="129" t="s">
        <v>99</v>
      </c>
      <c r="E24" s="129"/>
      <c r="F24" s="130">
        <f>F25</f>
        <v>96</v>
      </c>
      <c r="G24" s="130">
        <f>G25</f>
        <v>48</v>
      </c>
      <c r="H24" s="144">
        <f t="shared" si="0"/>
        <v>50</v>
      </c>
    </row>
    <row r="25" spans="1:8" ht="17.25" customHeight="1">
      <c r="A25" s="51" t="s">
        <v>68</v>
      </c>
      <c r="B25" s="135">
        <v>924</v>
      </c>
      <c r="C25" s="136">
        <v>103</v>
      </c>
      <c r="D25" s="137" t="s">
        <v>99</v>
      </c>
      <c r="E25" s="137" t="s">
        <v>61</v>
      </c>
      <c r="F25" s="143">
        <v>96</v>
      </c>
      <c r="G25" s="142">
        <v>48</v>
      </c>
      <c r="H25" s="185">
        <f>ROUND(G25/F25*100,1)</f>
        <v>50</v>
      </c>
    </row>
    <row r="26" spans="1:8" ht="17.25" customHeight="1">
      <c r="A26" s="145" t="s">
        <v>103</v>
      </c>
      <c r="B26" s="146">
        <v>969</v>
      </c>
      <c r="C26" s="147"/>
      <c r="D26" s="148"/>
      <c r="E26" s="148"/>
      <c r="F26" s="149">
        <f>F27+F59+F63+F70+F92+F96+F127+F131+F115</f>
        <v>176266.8</v>
      </c>
      <c r="G26" s="149">
        <f>G27+G59+G63+G70+G92+G96+G115+G127+G131</f>
        <v>76262.200000000012</v>
      </c>
      <c r="H26" s="131">
        <f t="shared" si="0"/>
        <v>43.3</v>
      </c>
    </row>
    <row r="27" spans="1:8" ht="17.25" customHeight="1">
      <c r="A27" s="150" t="s">
        <v>23</v>
      </c>
      <c r="B27" s="146">
        <v>969</v>
      </c>
      <c r="C27" s="151">
        <v>100</v>
      </c>
      <c r="D27" s="134"/>
      <c r="E27" s="134"/>
      <c r="F27" s="130">
        <f>F28+F39+F42</f>
        <v>37093.5</v>
      </c>
      <c r="G27" s="130">
        <f>G28+G39+G42</f>
        <v>16740.2</v>
      </c>
      <c r="H27" s="131">
        <f t="shared" si="0"/>
        <v>45.1</v>
      </c>
    </row>
    <row r="28" spans="1:8" ht="48.75" customHeight="1">
      <c r="A28" s="34" t="s">
        <v>27</v>
      </c>
      <c r="B28" s="132">
        <v>969</v>
      </c>
      <c r="C28" s="133">
        <v>104</v>
      </c>
      <c r="D28" s="134"/>
      <c r="E28" s="134"/>
      <c r="F28" s="130">
        <f>F29+F31+F35</f>
        <v>36506.9</v>
      </c>
      <c r="G28" s="130">
        <f>G29+G31+G35</f>
        <v>16591.100000000002</v>
      </c>
      <c r="H28" s="131">
        <f t="shared" si="0"/>
        <v>45.4</v>
      </c>
    </row>
    <row r="29" spans="1:8" ht="33" customHeight="1">
      <c r="A29" s="58" t="s">
        <v>153</v>
      </c>
      <c r="B29" s="132">
        <v>969</v>
      </c>
      <c r="C29" s="133">
        <v>104</v>
      </c>
      <c r="D29" s="134" t="s">
        <v>104</v>
      </c>
      <c r="E29" s="134"/>
      <c r="F29" s="130">
        <f>F30</f>
        <v>1534.5</v>
      </c>
      <c r="G29" s="130">
        <f>G30</f>
        <v>872.4</v>
      </c>
      <c r="H29" s="131">
        <f t="shared" si="0"/>
        <v>56.9</v>
      </c>
    </row>
    <row r="30" spans="1:8" ht="52.5" customHeight="1">
      <c r="A30" s="51" t="s">
        <v>65</v>
      </c>
      <c r="B30" s="153">
        <v>969</v>
      </c>
      <c r="C30" s="152">
        <v>104</v>
      </c>
      <c r="D30" s="140" t="s">
        <v>104</v>
      </c>
      <c r="E30" s="140" t="s">
        <v>66</v>
      </c>
      <c r="F30" s="138">
        <v>1534.5</v>
      </c>
      <c r="G30" s="154">
        <v>872.4</v>
      </c>
      <c r="H30" s="139">
        <f t="shared" si="0"/>
        <v>56.9</v>
      </c>
    </row>
    <row r="31" spans="1:8" ht="33.75" customHeight="1">
      <c r="A31" s="141" t="s">
        <v>154</v>
      </c>
      <c r="B31" s="127">
        <v>969</v>
      </c>
      <c r="C31" s="128">
        <v>104</v>
      </c>
      <c r="D31" s="134" t="s">
        <v>105</v>
      </c>
      <c r="E31" s="219"/>
      <c r="F31" s="130">
        <f>F32+F33+F34</f>
        <v>29865.4</v>
      </c>
      <c r="G31" s="130">
        <f>G32+G33+G34</f>
        <v>13699.800000000001</v>
      </c>
      <c r="H31" s="131">
        <f t="shared" si="0"/>
        <v>45.9</v>
      </c>
    </row>
    <row r="32" spans="1:8" ht="45" customHeight="1">
      <c r="A32" s="51" t="s">
        <v>65</v>
      </c>
      <c r="B32" s="135">
        <v>969</v>
      </c>
      <c r="C32" s="136">
        <v>104</v>
      </c>
      <c r="D32" s="140" t="s">
        <v>105</v>
      </c>
      <c r="E32" s="137" t="s">
        <v>66</v>
      </c>
      <c r="F32" s="143">
        <v>26513</v>
      </c>
      <c r="G32" s="143">
        <v>12112.7</v>
      </c>
      <c r="H32" s="139">
        <f t="shared" si="0"/>
        <v>45.7</v>
      </c>
    </row>
    <row r="33" spans="1:8" ht="17.25" customHeight="1">
      <c r="A33" s="51" t="s">
        <v>197</v>
      </c>
      <c r="B33" s="135">
        <v>969</v>
      </c>
      <c r="C33" s="136">
        <v>104</v>
      </c>
      <c r="D33" s="140" t="s">
        <v>105</v>
      </c>
      <c r="E33" s="137" t="s">
        <v>67</v>
      </c>
      <c r="F33" s="143">
        <v>3254.2</v>
      </c>
      <c r="G33" s="142">
        <v>1516.6</v>
      </c>
      <c r="H33" s="139">
        <f t="shared" si="0"/>
        <v>46.6</v>
      </c>
    </row>
    <row r="34" spans="1:8" ht="17.25" customHeight="1">
      <c r="A34" s="51" t="s">
        <v>68</v>
      </c>
      <c r="B34" s="135">
        <v>969</v>
      </c>
      <c r="C34" s="136">
        <v>104</v>
      </c>
      <c r="D34" s="140" t="s">
        <v>105</v>
      </c>
      <c r="E34" s="137" t="s">
        <v>61</v>
      </c>
      <c r="F34" s="143">
        <v>98.2</v>
      </c>
      <c r="G34" s="142">
        <v>70.5</v>
      </c>
      <c r="H34" s="139">
        <f t="shared" si="0"/>
        <v>71.8</v>
      </c>
    </row>
    <row r="35" spans="1:8" ht="48.75" customHeight="1">
      <c r="A35" s="58" t="s">
        <v>113</v>
      </c>
      <c r="B35" s="127">
        <v>969</v>
      </c>
      <c r="C35" s="128">
        <v>104</v>
      </c>
      <c r="D35" s="134" t="s">
        <v>114</v>
      </c>
      <c r="E35" s="129"/>
      <c r="F35" s="220">
        <f>F36+F37+F38</f>
        <v>5107</v>
      </c>
      <c r="G35" s="220">
        <f>G36+G37+G38</f>
        <v>2018.8999999999999</v>
      </c>
      <c r="H35" s="131">
        <f t="shared" si="0"/>
        <v>39.5</v>
      </c>
    </row>
    <row r="36" spans="1:8" ht="49.5" customHeight="1">
      <c r="A36" s="51" t="s">
        <v>65</v>
      </c>
      <c r="B36" s="135">
        <v>969</v>
      </c>
      <c r="C36" s="136">
        <v>104</v>
      </c>
      <c r="D36" s="140" t="s">
        <v>114</v>
      </c>
      <c r="E36" s="137" t="s">
        <v>66</v>
      </c>
      <c r="F36" s="155">
        <v>4736.3</v>
      </c>
      <c r="G36" s="156">
        <v>1942.1</v>
      </c>
      <c r="H36" s="184">
        <f t="shared" si="0"/>
        <v>41</v>
      </c>
    </row>
    <row r="37" spans="1:8" ht="18.75" customHeight="1">
      <c r="A37" s="51" t="s">
        <v>197</v>
      </c>
      <c r="B37" s="135">
        <v>969</v>
      </c>
      <c r="C37" s="136">
        <v>104</v>
      </c>
      <c r="D37" s="140" t="s">
        <v>114</v>
      </c>
      <c r="E37" s="137" t="s">
        <v>67</v>
      </c>
      <c r="F37" s="143">
        <v>367.5</v>
      </c>
      <c r="G37" s="154">
        <v>73.599999999999994</v>
      </c>
      <c r="H37" s="139">
        <f t="shared" si="0"/>
        <v>20</v>
      </c>
    </row>
    <row r="38" spans="1:8" ht="18.75" customHeight="1">
      <c r="A38" s="51" t="s">
        <v>70</v>
      </c>
      <c r="B38" s="135">
        <v>969</v>
      </c>
      <c r="C38" s="136">
        <v>104</v>
      </c>
      <c r="D38" s="140" t="s">
        <v>114</v>
      </c>
      <c r="E38" s="255" t="s">
        <v>71</v>
      </c>
      <c r="F38" s="155">
        <v>3.2</v>
      </c>
      <c r="G38" s="154">
        <v>3.2</v>
      </c>
      <c r="H38" s="139">
        <f t="shared" si="0"/>
        <v>100</v>
      </c>
    </row>
    <row r="39" spans="1:8" ht="16.5" customHeight="1">
      <c r="A39" s="157" t="s">
        <v>28</v>
      </c>
      <c r="B39" s="158">
        <v>969</v>
      </c>
      <c r="C39" s="151">
        <v>111</v>
      </c>
      <c r="D39" s="159"/>
      <c r="E39" s="159"/>
      <c r="F39" s="149">
        <f>F40</f>
        <v>10</v>
      </c>
      <c r="G39" s="130">
        <f>G40</f>
        <v>0</v>
      </c>
      <c r="H39" s="131">
        <f t="shared" si="0"/>
        <v>0</v>
      </c>
    </row>
    <row r="40" spans="1:8" ht="17.25" customHeight="1">
      <c r="A40" s="221" t="s">
        <v>29</v>
      </c>
      <c r="B40" s="162">
        <v>969</v>
      </c>
      <c r="C40" s="151">
        <v>111</v>
      </c>
      <c r="D40" s="134" t="s">
        <v>116</v>
      </c>
      <c r="E40" s="134"/>
      <c r="F40" s="130">
        <f>F41</f>
        <v>10</v>
      </c>
      <c r="G40" s="130">
        <f>G41</f>
        <v>0</v>
      </c>
      <c r="H40" s="131">
        <f t="shared" si="0"/>
        <v>0</v>
      </c>
    </row>
    <row r="41" spans="1:8" ht="17.25" customHeight="1">
      <c r="A41" s="51" t="s">
        <v>68</v>
      </c>
      <c r="B41" s="160">
        <v>969</v>
      </c>
      <c r="C41" s="147">
        <v>111</v>
      </c>
      <c r="D41" s="140" t="s">
        <v>116</v>
      </c>
      <c r="E41" s="140" t="s">
        <v>61</v>
      </c>
      <c r="F41" s="138">
        <v>10</v>
      </c>
      <c r="G41" s="138">
        <v>0</v>
      </c>
      <c r="H41" s="131">
        <f t="shared" si="0"/>
        <v>0</v>
      </c>
    </row>
    <row r="42" spans="1:8" s="27" customFormat="1" ht="17.25" customHeight="1">
      <c r="A42" s="161" t="s">
        <v>26</v>
      </c>
      <c r="B42" s="162">
        <v>969</v>
      </c>
      <c r="C42" s="151">
        <v>113</v>
      </c>
      <c r="D42" s="134"/>
      <c r="E42" s="134"/>
      <c r="F42" s="130">
        <f>F43+F45+F47+F49+F51+F53+F55+F57</f>
        <v>576.6</v>
      </c>
      <c r="G42" s="130">
        <f>G43+G45+G47+G49+G51+G53+G55+G57</f>
        <v>149.1</v>
      </c>
      <c r="H42" s="131">
        <f t="shared" si="0"/>
        <v>25.9</v>
      </c>
    </row>
    <row r="43" spans="1:8" s="22" customFormat="1" ht="30.75" customHeight="1">
      <c r="A43" s="57" t="s">
        <v>212</v>
      </c>
      <c r="B43" s="162">
        <v>969</v>
      </c>
      <c r="C43" s="151">
        <v>113</v>
      </c>
      <c r="D43" s="129" t="s">
        <v>211</v>
      </c>
      <c r="E43" s="159"/>
      <c r="F43" s="149">
        <f>F44</f>
        <v>128.5</v>
      </c>
      <c r="G43" s="149">
        <f>G44</f>
        <v>31</v>
      </c>
      <c r="H43" s="131">
        <f t="shared" si="0"/>
        <v>24.1</v>
      </c>
    </row>
    <row r="44" spans="1:8" s="27" customFormat="1" ht="16.5" customHeight="1">
      <c r="A44" s="51" t="s">
        <v>197</v>
      </c>
      <c r="B44" s="163">
        <v>969</v>
      </c>
      <c r="C44" s="252">
        <v>113</v>
      </c>
      <c r="D44" s="137" t="s">
        <v>211</v>
      </c>
      <c r="E44" s="137" t="s">
        <v>67</v>
      </c>
      <c r="F44" s="143">
        <v>128.5</v>
      </c>
      <c r="G44" s="143">
        <v>31</v>
      </c>
      <c r="H44" s="131">
        <f t="shared" si="0"/>
        <v>24.1</v>
      </c>
    </row>
    <row r="45" spans="1:8" s="37" customFormat="1" ht="16.5" customHeight="1">
      <c r="A45" s="58" t="s">
        <v>117</v>
      </c>
      <c r="B45" s="164">
        <v>969</v>
      </c>
      <c r="C45" s="133">
        <v>113</v>
      </c>
      <c r="D45" s="129" t="s">
        <v>118</v>
      </c>
      <c r="E45" s="134"/>
      <c r="F45" s="130">
        <f>F46</f>
        <v>330</v>
      </c>
      <c r="G45" s="130">
        <f>G46</f>
        <v>0</v>
      </c>
      <c r="H45" s="131">
        <f t="shared" ref="H45:H50" si="1">ROUND(G45/F45*100,1)</f>
        <v>0</v>
      </c>
    </row>
    <row r="46" spans="1:8" s="27" customFormat="1" ht="16.5" customHeight="1">
      <c r="A46" s="51" t="s">
        <v>197</v>
      </c>
      <c r="B46" s="163">
        <v>969</v>
      </c>
      <c r="C46" s="136">
        <v>113</v>
      </c>
      <c r="D46" s="137" t="s">
        <v>118</v>
      </c>
      <c r="E46" s="137" t="s">
        <v>67</v>
      </c>
      <c r="F46" s="143">
        <v>330</v>
      </c>
      <c r="G46" s="143">
        <v>0</v>
      </c>
      <c r="H46" s="139">
        <f t="shared" si="1"/>
        <v>0</v>
      </c>
    </row>
    <row r="47" spans="1:8" s="27" customFormat="1" ht="48.6">
      <c r="A47" s="58" t="s">
        <v>115</v>
      </c>
      <c r="B47" s="127">
        <v>969</v>
      </c>
      <c r="C47" s="128">
        <v>113</v>
      </c>
      <c r="D47" s="134" t="s">
        <v>173</v>
      </c>
      <c r="E47" s="253"/>
      <c r="F47" s="254">
        <f>F48</f>
        <v>8.1</v>
      </c>
      <c r="G47" s="174">
        <f>G48</f>
        <v>8.1</v>
      </c>
      <c r="H47" s="131">
        <f t="shared" si="1"/>
        <v>100</v>
      </c>
    </row>
    <row r="48" spans="1:8" s="27" customFormat="1" ht="16.5" customHeight="1">
      <c r="A48" s="51" t="s">
        <v>197</v>
      </c>
      <c r="B48" s="135">
        <v>969</v>
      </c>
      <c r="C48" s="136">
        <v>113</v>
      </c>
      <c r="D48" s="140" t="s">
        <v>173</v>
      </c>
      <c r="E48" s="255" t="s">
        <v>67</v>
      </c>
      <c r="F48" s="155">
        <v>8.1</v>
      </c>
      <c r="G48" s="142">
        <v>8.1</v>
      </c>
      <c r="H48" s="139">
        <f t="shared" si="1"/>
        <v>100</v>
      </c>
    </row>
    <row r="49" spans="1:8" s="27" customFormat="1" ht="32.4">
      <c r="A49" s="141" t="s">
        <v>77</v>
      </c>
      <c r="B49" s="168">
        <v>969</v>
      </c>
      <c r="C49" s="128">
        <v>113</v>
      </c>
      <c r="D49" s="129" t="s">
        <v>128</v>
      </c>
      <c r="E49" s="129"/>
      <c r="F49" s="130">
        <f>F50</f>
        <v>20</v>
      </c>
      <c r="G49" s="174">
        <f>G50</f>
        <v>20</v>
      </c>
      <c r="H49" s="131">
        <f t="shared" si="1"/>
        <v>100</v>
      </c>
    </row>
    <row r="50" spans="1:8" s="27" customFormat="1" ht="16.5" customHeight="1">
      <c r="A50" s="51" t="s">
        <v>197</v>
      </c>
      <c r="B50" s="163">
        <v>969</v>
      </c>
      <c r="C50" s="136">
        <v>113</v>
      </c>
      <c r="D50" s="137" t="s">
        <v>128</v>
      </c>
      <c r="E50" s="137" t="s">
        <v>67</v>
      </c>
      <c r="F50" s="138">
        <v>20</v>
      </c>
      <c r="G50" s="142">
        <v>20</v>
      </c>
      <c r="H50" s="139">
        <f t="shared" si="1"/>
        <v>100</v>
      </c>
    </row>
    <row r="51" spans="1:8" s="27" customFormat="1" ht="33" customHeight="1">
      <c r="A51" s="141" t="s">
        <v>262</v>
      </c>
      <c r="B51" s="168">
        <v>969</v>
      </c>
      <c r="C51" s="128">
        <v>113</v>
      </c>
      <c r="D51" s="129" t="s">
        <v>265</v>
      </c>
      <c r="E51" s="129"/>
      <c r="F51" s="220">
        <f>F52</f>
        <v>20</v>
      </c>
      <c r="G51" s="220">
        <f>G52</f>
        <v>20</v>
      </c>
      <c r="H51" s="131">
        <f t="shared" si="0"/>
        <v>100</v>
      </c>
    </row>
    <row r="52" spans="1:8" s="27" customFormat="1" ht="16.5" customHeight="1">
      <c r="A52" s="51" t="s">
        <v>197</v>
      </c>
      <c r="B52" s="163">
        <v>969</v>
      </c>
      <c r="C52" s="136">
        <v>113</v>
      </c>
      <c r="D52" s="137" t="s">
        <v>265</v>
      </c>
      <c r="E52" s="137" t="s">
        <v>67</v>
      </c>
      <c r="F52" s="143">
        <v>20</v>
      </c>
      <c r="G52" s="143">
        <v>20</v>
      </c>
      <c r="H52" s="139">
        <f t="shared" si="0"/>
        <v>100</v>
      </c>
    </row>
    <row r="53" spans="1:8" s="27" customFormat="1" ht="50.25" customHeight="1">
      <c r="A53" s="141" t="s">
        <v>247</v>
      </c>
      <c r="B53" s="168">
        <v>969</v>
      </c>
      <c r="C53" s="128">
        <v>113</v>
      </c>
      <c r="D53" s="129" t="s">
        <v>266</v>
      </c>
      <c r="E53" s="129"/>
      <c r="F53" s="220">
        <f>F54</f>
        <v>20</v>
      </c>
      <c r="G53" s="220">
        <f>G54</f>
        <v>20</v>
      </c>
      <c r="H53" s="131">
        <f t="shared" si="0"/>
        <v>100</v>
      </c>
    </row>
    <row r="54" spans="1:8" s="27" customFormat="1" ht="16.5" customHeight="1">
      <c r="A54" s="51" t="s">
        <v>197</v>
      </c>
      <c r="B54" s="163">
        <v>969</v>
      </c>
      <c r="C54" s="136">
        <v>113</v>
      </c>
      <c r="D54" s="137" t="s">
        <v>266</v>
      </c>
      <c r="E54" s="137" t="s">
        <v>67</v>
      </c>
      <c r="F54" s="143">
        <v>20</v>
      </c>
      <c r="G54" s="143">
        <v>20</v>
      </c>
      <c r="H54" s="139">
        <f t="shared" si="0"/>
        <v>100</v>
      </c>
    </row>
    <row r="55" spans="1:8" s="27" customFormat="1" ht="48.75" customHeight="1">
      <c r="A55" s="141" t="s">
        <v>121</v>
      </c>
      <c r="B55" s="168">
        <v>969</v>
      </c>
      <c r="C55" s="128">
        <v>113</v>
      </c>
      <c r="D55" s="129" t="s">
        <v>122</v>
      </c>
      <c r="E55" s="129"/>
      <c r="F55" s="220">
        <f>F56</f>
        <v>20</v>
      </c>
      <c r="G55" s="220">
        <f>G56</f>
        <v>20</v>
      </c>
      <c r="H55" s="131">
        <f t="shared" si="0"/>
        <v>100</v>
      </c>
    </row>
    <row r="56" spans="1:8" s="27" customFormat="1" ht="16.5" customHeight="1">
      <c r="A56" s="51" t="s">
        <v>197</v>
      </c>
      <c r="B56" s="163">
        <v>969</v>
      </c>
      <c r="C56" s="136">
        <v>113</v>
      </c>
      <c r="D56" s="137" t="s">
        <v>122</v>
      </c>
      <c r="E56" s="137" t="s">
        <v>67</v>
      </c>
      <c r="F56" s="143">
        <v>20</v>
      </c>
      <c r="G56" s="143">
        <v>20</v>
      </c>
      <c r="H56" s="139">
        <f t="shared" si="0"/>
        <v>100</v>
      </c>
    </row>
    <row r="57" spans="1:8" s="27" customFormat="1" ht="82.5" customHeight="1">
      <c r="A57" s="141" t="s">
        <v>167</v>
      </c>
      <c r="B57" s="168">
        <v>969</v>
      </c>
      <c r="C57" s="128">
        <v>113</v>
      </c>
      <c r="D57" s="129" t="s">
        <v>168</v>
      </c>
      <c r="E57" s="137"/>
      <c r="F57" s="220">
        <f>F58</f>
        <v>30</v>
      </c>
      <c r="G57" s="220">
        <f>G58</f>
        <v>30</v>
      </c>
      <c r="H57" s="131">
        <f t="shared" si="0"/>
        <v>100</v>
      </c>
    </row>
    <row r="58" spans="1:8" s="27" customFormat="1" ht="16.5" customHeight="1">
      <c r="A58" s="51" t="s">
        <v>197</v>
      </c>
      <c r="B58" s="163">
        <v>969</v>
      </c>
      <c r="C58" s="136">
        <v>113</v>
      </c>
      <c r="D58" s="137" t="s">
        <v>168</v>
      </c>
      <c r="E58" s="137" t="s">
        <v>67</v>
      </c>
      <c r="F58" s="143">
        <v>30</v>
      </c>
      <c r="G58" s="143">
        <v>30</v>
      </c>
      <c r="H58" s="139">
        <f t="shared" si="0"/>
        <v>100</v>
      </c>
    </row>
    <row r="59" spans="1:8" s="27" customFormat="1" ht="18" customHeight="1">
      <c r="A59" s="34" t="s">
        <v>30</v>
      </c>
      <c r="B59" s="164">
        <v>969</v>
      </c>
      <c r="C59" s="133">
        <v>300</v>
      </c>
      <c r="D59" s="134"/>
      <c r="E59" s="134"/>
      <c r="F59" s="130">
        <f t="shared" ref="F59:G61" si="2">F60</f>
        <v>27.9</v>
      </c>
      <c r="G59" s="130">
        <f t="shared" si="2"/>
        <v>0</v>
      </c>
      <c r="H59" s="131">
        <f t="shared" si="0"/>
        <v>0</v>
      </c>
    </row>
    <row r="60" spans="1:8" s="27" customFormat="1" ht="33" customHeight="1">
      <c r="A60" s="59" t="s">
        <v>248</v>
      </c>
      <c r="B60" s="164">
        <v>969</v>
      </c>
      <c r="C60" s="133">
        <v>310</v>
      </c>
      <c r="D60" s="134" t="s">
        <v>123</v>
      </c>
      <c r="E60" s="134"/>
      <c r="F60" s="130">
        <f t="shared" si="2"/>
        <v>27.9</v>
      </c>
      <c r="G60" s="130">
        <f t="shared" si="2"/>
        <v>0</v>
      </c>
      <c r="H60" s="131">
        <f t="shared" si="0"/>
        <v>0</v>
      </c>
    </row>
    <row r="61" spans="1:8" s="27" customFormat="1" ht="46.5" customHeight="1">
      <c r="A61" s="34" t="s">
        <v>75</v>
      </c>
      <c r="B61" s="164">
        <v>969</v>
      </c>
      <c r="C61" s="133">
        <v>310</v>
      </c>
      <c r="D61" s="134" t="s">
        <v>123</v>
      </c>
      <c r="E61" s="134"/>
      <c r="F61" s="130">
        <f t="shared" si="2"/>
        <v>27.9</v>
      </c>
      <c r="G61" s="130">
        <f t="shared" si="2"/>
        <v>0</v>
      </c>
      <c r="H61" s="131">
        <f t="shared" si="0"/>
        <v>0</v>
      </c>
    </row>
    <row r="62" spans="1:8" s="27" customFormat="1" ht="18" customHeight="1">
      <c r="A62" s="51" t="s">
        <v>197</v>
      </c>
      <c r="B62" s="165">
        <v>969</v>
      </c>
      <c r="C62" s="152">
        <v>310</v>
      </c>
      <c r="D62" s="140" t="s">
        <v>123</v>
      </c>
      <c r="E62" s="140" t="s">
        <v>67</v>
      </c>
      <c r="F62" s="138">
        <v>27.9</v>
      </c>
      <c r="G62" s="138">
        <v>0</v>
      </c>
      <c r="H62" s="131">
        <f t="shared" si="0"/>
        <v>0</v>
      </c>
    </row>
    <row r="63" spans="1:8" s="22" customFormat="1" ht="16.5" customHeight="1">
      <c r="A63" s="34" t="s">
        <v>31</v>
      </c>
      <c r="B63" s="164">
        <v>969</v>
      </c>
      <c r="C63" s="133">
        <v>400</v>
      </c>
      <c r="D63" s="134"/>
      <c r="E63" s="134"/>
      <c r="F63" s="130">
        <f>F64+F67</f>
        <v>476.9</v>
      </c>
      <c r="G63" s="130">
        <f>G64+G67</f>
        <v>20</v>
      </c>
      <c r="H63" s="131">
        <f t="shared" si="0"/>
        <v>4.2</v>
      </c>
    </row>
    <row r="64" spans="1:8" s="27" customFormat="1" ht="16.5" customHeight="1">
      <c r="A64" s="34" t="s">
        <v>32</v>
      </c>
      <c r="B64" s="164">
        <v>969</v>
      </c>
      <c r="C64" s="133">
        <v>401</v>
      </c>
      <c r="D64" s="134"/>
      <c r="E64" s="134"/>
      <c r="F64" s="130">
        <f>F65</f>
        <v>456.9</v>
      </c>
      <c r="G64" s="130">
        <f>G65</f>
        <v>0</v>
      </c>
      <c r="H64" s="131">
        <f t="shared" si="0"/>
        <v>0</v>
      </c>
    </row>
    <row r="65" spans="1:8" s="27" customFormat="1" ht="36.75" customHeight="1">
      <c r="A65" s="58" t="s">
        <v>194</v>
      </c>
      <c r="B65" s="164">
        <v>969</v>
      </c>
      <c r="C65" s="133">
        <v>401</v>
      </c>
      <c r="D65" s="134" t="s">
        <v>124</v>
      </c>
      <c r="E65" s="134"/>
      <c r="F65" s="130">
        <f>F66</f>
        <v>456.9</v>
      </c>
      <c r="G65" s="130">
        <f>G66</f>
        <v>0</v>
      </c>
      <c r="H65" s="131">
        <f t="shared" si="0"/>
        <v>0</v>
      </c>
    </row>
    <row r="66" spans="1:8" s="27" customFormat="1" ht="31.2">
      <c r="A66" s="38" t="s">
        <v>250</v>
      </c>
      <c r="B66" s="165">
        <v>969</v>
      </c>
      <c r="C66" s="152">
        <v>401</v>
      </c>
      <c r="D66" s="140" t="s">
        <v>124</v>
      </c>
      <c r="E66" s="140" t="s">
        <v>249</v>
      </c>
      <c r="F66" s="138">
        <v>456.9</v>
      </c>
      <c r="G66" s="138">
        <v>0</v>
      </c>
      <c r="H66" s="139">
        <f t="shared" si="0"/>
        <v>0</v>
      </c>
    </row>
    <row r="67" spans="1:8" s="27" customFormat="1" ht="20.25" customHeight="1">
      <c r="A67" s="34" t="s">
        <v>125</v>
      </c>
      <c r="B67" s="164">
        <v>969</v>
      </c>
      <c r="C67" s="133">
        <v>412</v>
      </c>
      <c r="D67" s="134"/>
      <c r="E67" s="134"/>
      <c r="F67" s="130">
        <f>F68</f>
        <v>20</v>
      </c>
      <c r="G67" s="130">
        <f>G68</f>
        <v>20</v>
      </c>
      <c r="H67" s="131">
        <f t="shared" si="0"/>
        <v>100</v>
      </c>
    </row>
    <row r="68" spans="1:8" s="27" customFormat="1" ht="20.25" customHeight="1">
      <c r="A68" s="34" t="s">
        <v>126</v>
      </c>
      <c r="B68" s="164">
        <v>969</v>
      </c>
      <c r="C68" s="133">
        <v>412</v>
      </c>
      <c r="D68" s="134" t="s">
        <v>127</v>
      </c>
      <c r="E68" s="134"/>
      <c r="F68" s="130">
        <f>F69</f>
        <v>20</v>
      </c>
      <c r="G68" s="174">
        <f>G69</f>
        <v>20</v>
      </c>
      <c r="H68" s="131">
        <f t="shared" si="0"/>
        <v>100</v>
      </c>
    </row>
    <row r="69" spans="1:8" s="27" customFormat="1" ht="20.25" customHeight="1">
      <c r="A69" s="51" t="s">
        <v>197</v>
      </c>
      <c r="B69" s="165">
        <v>969</v>
      </c>
      <c r="C69" s="152">
        <v>412</v>
      </c>
      <c r="D69" s="140" t="s">
        <v>127</v>
      </c>
      <c r="E69" s="140" t="s">
        <v>67</v>
      </c>
      <c r="F69" s="138">
        <v>20</v>
      </c>
      <c r="G69" s="142">
        <v>20</v>
      </c>
      <c r="H69" s="139">
        <f t="shared" si="0"/>
        <v>100</v>
      </c>
    </row>
    <row r="70" spans="1:8" s="27" customFormat="1" ht="17.25" customHeight="1">
      <c r="A70" s="34" t="s">
        <v>33</v>
      </c>
      <c r="B70" s="164">
        <v>969</v>
      </c>
      <c r="C70" s="133">
        <v>500</v>
      </c>
      <c r="D70" s="134"/>
      <c r="E70" s="134"/>
      <c r="F70" s="130">
        <f>F71</f>
        <v>95303</v>
      </c>
      <c r="G70" s="130">
        <f>G71</f>
        <v>42030.1</v>
      </c>
      <c r="H70" s="131">
        <f t="shared" si="0"/>
        <v>44.1</v>
      </c>
    </row>
    <row r="71" spans="1:8" s="27" customFormat="1" ht="15" customHeight="1">
      <c r="A71" s="34" t="s">
        <v>34</v>
      </c>
      <c r="B71" s="164">
        <v>969</v>
      </c>
      <c r="C71" s="133">
        <v>503</v>
      </c>
      <c r="D71" s="134"/>
      <c r="E71" s="134"/>
      <c r="F71" s="130">
        <f>F72+F74+F78+F80+F82+F84+F88+F90+F76+F86</f>
        <v>95303</v>
      </c>
      <c r="G71" s="130">
        <f>G72+G74+G78+G80+G82+G84+G88+G90</f>
        <v>42030.1</v>
      </c>
      <c r="H71" s="131">
        <f t="shared" si="0"/>
        <v>44.1</v>
      </c>
    </row>
    <row r="72" spans="1:8" s="27" customFormat="1" ht="64.8">
      <c r="A72" s="249" t="s">
        <v>195</v>
      </c>
      <c r="B72" s="164">
        <v>969</v>
      </c>
      <c r="C72" s="133">
        <v>503</v>
      </c>
      <c r="D72" s="134" t="s">
        <v>196</v>
      </c>
      <c r="E72" s="134"/>
      <c r="F72" s="130">
        <f>F73</f>
        <v>43809</v>
      </c>
      <c r="G72" s="130">
        <f>G73</f>
        <v>23292.3</v>
      </c>
      <c r="H72" s="131">
        <f t="shared" si="0"/>
        <v>53.2</v>
      </c>
    </row>
    <row r="73" spans="1:8" s="27" customFormat="1" ht="16.5" customHeight="1">
      <c r="A73" s="51" t="s">
        <v>197</v>
      </c>
      <c r="B73" s="165">
        <v>969</v>
      </c>
      <c r="C73" s="152">
        <v>503</v>
      </c>
      <c r="D73" s="140" t="s">
        <v>196</v>
      </c>
      <c r="E73" s="140" t="s">
        <v>67</v>
      </c>
      <c r="F73" s="138">
        <v>43809</v>
      </c>
      <c r="G73" s="142">
        <v>23292.3</v>
      </c>
      <c r="H73" s="139">
        <f t="shared" si="0"/>
        <v>53.2</v>
      </c>
    </row>
    <row r="74" spans="1:8" s="27" customFormat="1" ht="32.4">
      <c r="A74" s="249" t="s">
        <v>251</v>
      </c>
      <c r="B74" s="164">
        <v>969</v>
      </c>
      <c r="C74" s="133">
        <v>503</v>
      </c>
      <c r="D74" s="134" t="s">
        <v>198</v>
      </c>
      <c r="E74" s="134"/>
      <c r="F74" s="130">
        <f>F75</f>
        <v>5000</v>
      </c>
      <c r="G74" s="130">
        <f>G75</f>
        <v>0</v>
      </c>
      <c r="H74" s="131">
        <f t="shared" si="0"/>
        <v>0</v>
      </c>
    </row>
    <row r="75" spans="1:8" s="27" customFormat="1" ht="16.5" customHeight="1">
      <c r="A75" s="51" t="s">
        <v>197</v>
      </c>
      <c r="B75" s="165">
        <v>969</v>
      </c>
      <c r="C75" s="152">
        <v>503</v>
      </c>
      <c r="D75" s="140" t="s">
        <v>198</v>
      </c>
      <c r="E75" s="140" t="s">
        <v>67</v>
      </c>
      <c r="F75" s="138">
        <v>5000</v>
      </c>
      <c r="G75" s="138">
        <v>0</v>
      </c>
      <c r="H75" s="139">
        <f t="shared" si="0"/>
        <v>0</v>
      </c>
    </row>
    <row r="76" spans="1:8" s="27" customFormat="1" ht="48.6">
      <c r="A76" s="249" t="s">
        <v>253</v>
      </c>
      <c r="B76" s="164">
        <v>969</v>
      </c>
      <c r="C76" s="133">
        <v>503</v>
      </c>
      <c r="D76" s="134" t="s">
        <v>252</v>
      </c>
      <c r="E76" s="134"/>
      <c r="F76" s="130">
        <f>F77</f>
        <v>685.1</v>
      </c>
      <c r="G76" s="130">
        <f>G77</f>
        <v>0</v>
      </c>
      <c r="H76" s="131">
        <f>ROUND(G76/F76*100,1)</f>
        <v>0</v>
      </c>
    </row>
    <row r="77" spans="1:8" s="27" customFormat="1" ht="16.5" customHeight="1">
      <c r="A77" s="51" t="s">
        <v>197</v>
      </c>
      <c r="B77" s="165">
        <v>969</v>
      </c>
      <c r="C77" s="152">
        <v>503</v>
      </c>
      <c r="D77" s="140" t="s">
        <v>252</v>
      </c>
      <c r="E77" s="140" t="s">
        <v>67</v>
      </c>
      <c r="F77" s="138">
        <v>685.1</v>
      </c>
      <c r="G77" s="138">
        <v>0</v>
      </c>
      <c r="H77" s="139">
        <f>ROUND(G77/F77*100,1)</f>
        <v>0</v>
      </c>
    </row>
    <row r="78" spans="1:8" s="27" customFormat="1" ht="48.6">
      <c r="A78" s="141" t="s">
        <v>199</v>
      </c>
      <c r="B78" s="168">
        <v>969</v>
      </c>
      <c r="C78" s="128">
        <v>503</v>
      </c>
      <c r="D78" s="129" t="s">
        <v>200</v>
      </c>
      <c r="E78" s="129"/>
      <c r="F78" s="220">
        <f>F79</f>
        <v>7972</v>
      </c>
      <c r="G78" s="174">
        <f>G79</f>
        <v>3242.6</v>
      </c>
      <c r="H78" s="131">
        <f t="shared" ref="H78:H83" si="3">ROUND(G78/F78*100,1)</f>
        <v>40.700000000000003</v>
      </c>
    </row>
    <row r="79" spans="1:8" s="27" customFormat="1" ht="16.5" customHeight="1">
      <c r="A79" s="51" t="s">
        <v>197</v>
      </c>
      <c r="B79" s="163">
        <v>969</v>
      </c>
      <c r="C79" s="136">
        <v>503</v>
      </c>
      <c r="D79" s="137" t="s">
        <v>200</v>
      </c>
      <c r="E79" s="137" t="s">
        <v>67</v>
      </c>
      <c r="F79" s="143">
        <v>7972</v>
      </c>
      <c r="G79" s="142">
        <v>3242.6</v>
      </c>
      <c r="H79" s="131">
        <f t="shared" si="3"/>
        <v>40.700000000000003</v>
      </c>
    </row>
    <row r="80" spans="1:8" s="27" customFormat="1" ht="64.8">
      <c r="A80" s="250" t="s">
        <v>201</v>
      </c>
      <c r="B80" s="168">
        <v>969</v>
      </c>
      <c r="C80" s="128">
        <v>503</v>
      </c>
      <c r="D80" s="129" t="s">
        <v>202</v>
      </c>
      <c r="E80" s="129"/>
      <c r="F80" s="220">
        <f>F81</f>
        <v>1000</v>
      </c>
      <c r="G80" s="174">
        <f>G81</f>
        <v>773.2</v>
      </c>
      <c r="H80" s="131">
        <f>ROUND(G80/F80*100,1)</f>
        <v>77.3</v>
      </c>
    </row>
    <row r="81" spans="1:8" s="27" customFormat="1" ht="16.5" customHeight="1">
      <c r="A81" s="51" t="s">
        <v>197</v>
      </c>
      <c r="B81" s="163">
        <v>969</v>
      </c>
      <c r="C81" s="136">
        <v>503</v>
      </c>
      <c r="D81" s="137" t="s">
        <v>202</v>
      </c>
      <c r="E81" s="137" t="s">
        <v>67</v>
      </c>
      <c r="F81" s="143">
        <v>1000</v>
      </c>
      <c r="G81" s="142">
        <v>773.2</v>
      </c>
      <c r="H81" s="139">
        <f>ROUND(G81/F81*100,1)</f>
        <v>77.3</v>
      </c>
    </row>
    <row r="82" spans="1:8" s="27" customFormat="1" ht="64.8">
      <c r="A82" s="141" t="s">
        <v>203</v>
      </c>
      <c r="B82" s="168">
        <v>969</v>
      </c>
      <c r="C82" s="128">
        <v>503</v>
      </c>
      <c r="D82" s="129" t="s">
        <v>204</v>
      </c>
      <c r="E82" s="129"/>
      <c r="F82" s="220">
        <f>F83</f>
        <v>1198</v>
      </c>
      <c r="G82" s="174">
        <f>G83</f>
        <v>0</v>
      </c>
      <c r="H82" s="131">
        <f t="shared" si="3"/>
        <v>0</v>
      </c>
    </row>
    <row r="83" spans="1:8" s="27" customFormat="1" ht="16.5" customHeight="1">
      <c r="A83" s="51" t="s">
        <v>197</v>
      </c>
      <c r="B83" s="163">
        <v>969</v>
      </c>
      <c r="C83" s="136">
        <v>503</v>
      </c>
      <c r="D83" s="137" t="s">
        <v>204</v>
      </c>
      <c r="E83" s="137" t="s">
        <v>67</v>
      </c>
      <c r="F83" s="143">
        <v>1198</v>
      </c>
      <c r="G83" s="142">
        <v>0</v>
      </c>
      <c r="H83" s="139">
        <f t="shared" si="3"/>
        <v>0</v>
      </c>
    </row>
    <row r="84" spans="1:8" s="27" customFormat="1" ht="48.6">
      <c r="A84" s="58" t="s">
        <v>205</v>
      </c>
      <c r="B84" s="164">
        <v>969</v>
      </c>
      <c r="C84" s="133">
        <v>503</v>
      </c>
      <c r="D84" s="134" t="s">
        <v>206</v>
      </c>
      <c r="E84" s="134"/>
      <c r="F84" s="130">
        <f>F85</f>
        <v>33778.5</v>
      </c>
      <c r="G84" s="130">
        <f>G85</f>
        <v>14722</v>
      </c>
      <c r="H84" s="131">
        <f t="shared" si="0"/>
        <v>43.6</v>
      </c>
    </row>
    <row r="85" spans="1:8" s="27" customFormat="1" ht="16.5" customHeight="1">
      <c r="A85" s="51" t="s">
        <v>197</v>
      </c>
      <c r="B85" s="165">
        <v>969</v>
      </c>
      <c r="C85" s="152">
        <v>503</v>
      </c>
      <c r="D85" s="140" t="s">
        <v>206</v>
      </c>
      <c r="E85" s="140" t="s">
        <v>67</v>
      </c>
      <c r="F85" s="138">
        <v>33778.5</v>
      </c>
      <c r="G85" s="138">
        <v>14722</v>
      </c>
      <c r="H85" s="131">
        <f t="shared" si="0"/>
        <v>43.6</v>
      </c>
    </row>
    <row r="86" spans="1:8" s="27" customFormat="1" ht="64.8">
      <c r="A86" s="141" t="s">
        <v>264</v>
      </c>
      <c r="B86" s="168">
        <v>969</v>
      </c>
      <c r="C86" s="128">
        <v>503</v>
      </c>
      <c r="D86" s="129" t="s">
        <v>263</v>
      </c>
      <c r="E86" s="129"/>
      <c r="F86" s="220">
        <f>F87</f>
        <v>260.39999999999998</v>
      </c>
      <c r="G86" s="220">
        <f>G87</f>
        <v>0</v>
      </c>
      <c r="H86" s="131">
        <f>ROUND(G86/F86*100,1)</f>
        <v>0</v>
      </c>
    </row>
    <row r="87" spans="1:8" s="27" customFormat="1" ht="16.5" customHeight="1">
      <c r="A87" s="51" t="s">
        <v>197</v>
      </c>
      <c r="B87" s="163">
        <v>969</v>
      </c>
      <c r="C87" s="136">
        <v>503</v>
      </c>
      <c r="D87" s="137" t="s">
        <v>263</v>
      </c>
      <c r="E87" s="137" t="s">
        <v>67</v>
      </c>
      <c r="F87" s="143">
        <v>260.39999999999998</v>
      </c>
      <c r="G87" s="143">
        <v>0</v>
      </c>
      <c r="H87" s="139">
        <f>ROUND(G87/F87*100,1)</f>
        <v>0</v>
      </c>
    </row>
    <row r="88" spans="1:8" s="4" customFormat="1" ht="32.4">
      <c r="A88" s="141" t="s">
        <v>207</v>
      </c>
      <c r="B88" s="168">
        <v>969</v>
      </c>
      <c r="C88" s="128">
        <v>503</v>
      </c>
      <c r="D88" s="129" t="s">
        <v>208</v>
      </c>
      <c r="E88" s="129"/>
      <c r="F88" s="220">
        <f>F89</f>
        <v>1000</v>
      </c>
      <c r="G88" s="220">
        <f>G89</f>
        <v>0</v>
      </c>
      <c r="H88" s="131">
        <f t="shared" si="0"/>
        <v>0</v>
      </c>
    </row>
    <row r="89" spans="1:8" s="27" customFormat="1" ht="17.25" customHeight="1">
      <c r="A89" s="51" t="s">
        <v>197</v>
      </c>
      <c r="B89" s="163">
        <v>969</v>
      </c>
      <c r="C89" s="136">
        <v>503</v>
      </c>
      <c r="D89" s="137" t="s">
        <v>208</v>
      </c>
      <c r="E89" s="137" t="s">
        <v>67</v>
      </c>
      <c r="F89" s="143">
        <v>1000</v>
      </c>
      <c r="G89" s="143">
        <v>0</v>
      </c>
      <c r="H89" s="139">
        <f t="shared" si="0"/>
        <v>0</v>
      </c>
    </row>
    <row r="90" spans="1:8" s="27" customFormat="1" ht="15.75" customHeight="1">
      <c r="A90" s="141" t="s">
        <v>59</v>
      </c>
      <c r="B90" s="168">
        <v>969</v>
      </c>
      <c r="C90" s="128">
        <v>503</v>
      </c>
      <c r="D90" s="129" t="s">
        <v>209</v>
      </c>
      <c r="E90" s="129"/>
      <c r="F90" s="220">
        <f>F91</f>
        <v>600</v>
      </c>
      <c r="G90" s="220">
        <f>G91</f>
        <v>0</v>
      </c>
      <c r="H90" s="131">
        <f t="shared" si="0"/>
        <v>0</v>
      </c>
    </row>
    <row r="91" spans="1:8" s="27" customFormat="1" ht="17.25" customHeight="1">
      <c r="A91" s="51" t="s">
        <v>197</v>
      </c>
      <c r="B91" s="163">
        <v>969</v>
      </c>
      <c r="C91" s="136">
        <v>503</v>
      </c>
      <c r="D91" s="137" t="s">
        <v>210</v>
      </c>
      <c r="E91" s="137" t="s">
        <v>67</v>
      </c>
      <c r="F91" s="143">
        <v>600</v>
      </c>
      <c r="G91" s="143">
        <v>0</v>
      </c>
      <c r="H91" s="139">
        <f t="shared" si="0"/>
        <v>0</v>
      </c>
    </row>
    <row r="92" spans="1:8" s="27" customFormat="1" ht="16.5" customHeight="1">
      <c r="A92" s="157" t="s">
        <v>35</v>
      </c>
      <c r="B92" s="162">
        <v>969</v>
      </c>
      <c r="C92" s="151">
        <v>700</v>
      </c>
      <c r="D92" s="159"/>
      <c r="E92" s="166"/>
      <c r="F92" s="149">
        <f t="shared" ref="F92:G94" si="4">F93</f>
        <v>40</v>
      </c>
      <c r="G92" s="149">
        <f t="shared" si="4"/>
        <v>0</v>
      </c>
      <c r="H92" s="131">
        <f t="shared" ref="H92:H133" si="5">ROUND(G92/F92*100,1)</f>
        <v>0</v>
      </c>
    </row>
    <row r="93" spans="1:8" s="27" customFormat="1" ht="21" customHeight="1">
      <c r="A93" s="167" t="s">
        <v>69</v>
      </c>
      <c r="B93" s="168">
        <v>969</v>
      </c>
      <c r="C93" s="128">
        <v>705</v>
      </c>
      <c r="D93" s="169"/>
      <c r="E93" s="129"/>
      <c r="F93" s="130">
        <f t="shared" si="4"/>
        <v>40</v>
      </c>
      <c r="G93" s="130">
        <f t="shared" si="4"/>
        <v>0</v>
      </c>
      <c r="H93" s="131">
        <f t="shared" si="5"/>
        <v>0</v>
      </c>
    </row>
    <row r="94" spans="1:8" s="27" customFormat="1" ht="44.25" customHeight="1">
      <c r="A94" s="222" t="s">
        <v>76</v>
      </c>
      <c r="B94" s="168">
        <v>969</v>
      </c>
      <c r="C94" s="128">
        <v>705</v>
      </c>
      <c r="D94" s="223">
        <v>4280000181</v>
      </c>
      <c r="E94" s="129"/>
      <c r="F94" s="130">
        <f t="shared" si="4"/>
        <v>40</v>
      </c>
      <c r="G94" s="130">
        <f t="shared" si="4"/>
        <v>0</v>
      </c>
      <c r="H94" s="131">
        <f t="shared" si="5"/>
        <v>0</v>
      </c>
    </row>
    <row r="95" spans="1:8" s="27" customFormat="1" ht="16.5" customHeight="1">
      <c r="A95" s="51" t="s">
        <v>197</v>
      </c>
      <c r="B95" s="171">
        <v>969</v>
      </c>
      <c r="C95" s="172">
        <v>705</v>
      </c>
      <c r="D95" s="170">
        <v>4280000181</v>
      </c>
      <c r="E95" s="173" t="s">
        <v>67</v>
      </c>
      <c r="F95" s="138">
        <v>40</v>
      </c>
      <c r="G95" s="138">
        <v>0</v>
      </c>
      <c r="H95" s="139">
        <f t="shared" si="5"/>
        <v>0</v>
      </c>
    </row>
    <row r="96" spans="1:8" s="27" customFormat="1" ht="15.6">
      <c r="A96" s="34" t="s">
        <v>36</v>
      </c>
      <c r="B96" s="164">
        <v>969</v>
      </c>
      <c r="C96" s="133">
        <v>800</v>
      </c>
      <c r="D96" s="134"/>
      <c r="E96" s="134"/>
      <c r="F96" s="130">
        <f>F97+F100</f>
        <v>15660.1</v>
      </c>
      <c r="G96" s="130">
        <f>G97+G100</f>
        <v>4022.4</v>
      </c>
      <c r="H96" s="131">
        <f t="shared" si="5"/>
        <v>25.7</v>
      </c>
    </row>
    <row r="97" spans="1:9" s="27" customFormat="1" ht="15.6">
      <c r="A97" s="34" t="s">
        <v>37</v>
      </c>
      <c r="B97" s="164">
        <v>969</v>
      </c>
      <c r="C97" s="133">
        <v>801</v>
      </c>
      <c r="D97" s="134"/>
      <c r="E97" s="134"/>
      <c r="F97" s="130">
        <f>F98</f>
        <v>11410.1</v>
      </c>
      <c r="G97" s="130">
        <f>G98</f>
        <v>2990.5</v>
      </c>
      <c r="H97" s="131">
        <f t="shared" si="5"/>
        <v>26.2</v>
      </c>
    </row>
    <row r="98" spans="1:9" s="27" customFormat="1" ht="32.25" customHeight="1">
      <c r="A98" s="58" t="s">
        <v>171</v>
      </c>
      <c r="B98" s="164">
        <v>969</v>
      </c>
      <c r="C98" s="133">
        <v>801</v>
      </c>
      <c r="D98" s="134" t="s">
        <v>130</v>
      </c>
      <c r="E98" s="134"/>
      <c r="F98" s="130">
        <f>F99</f>
        <v>11410.1</v>
      </c>
      <c r="G98" s="130">
        <f>G99</f>
        <v>2990.5</v>
      </c>
      <c r="H98" s="131">
        <f t="shared" si="5"/>
        <v>26.2</v>
      </c>
      <c r="I98" s="36"/>
    </row>
    <row r="99" spans="1:9" s="27" customFormat="1" ht="17.25" customHeight="1">
      <c r="A99" s="51" t="s">
        <v>197</v>
      </c>
      <c r="B99" s="165">
        <v>969</v>
      </c>
      <c r="C99" s="152">
        <v>801</v>
      </c>
      <c r="D99" s="140" t="s">
        <v>130</v>
      </c>
      <c r="E99" s="140" t="s">
        <v>67</v>
      </c>
      <c r="F99" s="138">
        <v>11410.1</v>
      </c>
      <c r="G99" s="138">
        <v>2990.5</v>
      </c>
      <c r="H99" s="139">
        <f t="shared" si="5"/>
        <v>26.2</v>
      </c>
      <c r="I99" s="36"/>
    </row>
    <row r="100" spans="1:9" s="27" customFormat="1" ht="17.25" customHeight="1">
      <c r="A100" s="35" t="s">
        <v>60</v>
      </c>
      <c r="B100" s="168">
        <v>969</v>
      </c>
      <c r="C100" s="133">
        <v>804</v>
      </c>
      <c r="D100" s="134"/>
      <c r="E100" s="134"/>
      <c r="F100" s="130">
        <f>F101+F103+F113+F105+F107+F109+F111</f>
        <v>4250</v>
      </c>
      <c r="G100" s="130">
        <f>G101+G103+G113+G105</f>
        <v>1031.9000000000001</v>
      </c>
      <c r="H100" s="131">
        <f t="shared" si="5"/>
        <v>24.3</v>
      </c>
      <c r="I100" s="49"/>
    </row>
    <row r="101" spans="1:9" s="27" customFormat="1" ht="32.4">
      <c r="A101" s="141" t="s">
        <v>169</v>
      </c>
      <c r="B101" s="168">
        <v>969</v>
      </c>
      <c r="C101" s="128">
        <v>804</v>
      </c>
      <c r="D101" s="129" t="s">
        <v>170</v>
      </c>
      <c r="E101" s="129"/>
      <c r="F101" s="130">
        <f>F102</f>
        <v>630</v>
      </c>
      <c r="G101" s="174">
        <f>G102</f>
        <v>260.5</v>
      </c>
      <c r="H101" s="131">
        <f t="shared" ref="H101:H106" si="6">ROUND(G101/F101*100,1)</f>
        <v>41.3</v>
      </c>
      <c r="I101" s="251"/>
    </row>
    <row r="102" spans="1:9" s="27" customFormat="1" ht="17.25" customHeight="1">
      <c r="A102" s="51" t="s">
        <v>197</v>
      </c>
      <c r="B102" s="163">
        <v>969</v>
      </c>
      <c r="C102" s="136">
        <v>804</v>
      </c>
      <c r="D102" s="137" t="s">
        <v>170</v>
      </c>
      <c r="E102" s="137" t="s">
        <v>67</v>
      </c>
      <c r="F102" s="138">
        <v>630</v>
      </c>
      <c r="G102" s="142">
        <v>260.5</v>
      </c>
      <c r="H102" s="139">
        <f t="shared" si="6"/>
        <v>41.3</v>
      </c>
      <c r="I102" s="251"/>
    </row>
    <row r="103" spans="1:9" s="27" customFormat="1" ht="32.4">
      <c r="A103" s="141" t="s">
        <v>155</v>
      </c>
      <c r="B103" s="168">
        <v>969</v>
      </c>
      <c r="C103" s="128">
        <v>804</v>
      </c>
      <c r="D103" s="129" t="s">
        <v>131</v>
      </c>
      <c r="E103" s="129"/>
      <c r="F103" s="130">
        <f>F104</f>
        <v>2000</v>
      </c>
      <c r="G103" s="174">
        <f>G104</f>
        <v>708.9</v>
      </c>
      <c r="H103" s="131">
        <f t="shared" si="6"/>
        <v>35.4</v>
      </c>
      <c r="I103" s="251"/>
    </row>
    <row r="104" spans="1:9" s="27" customFormat="1" ht="17.25" customHeight="1">
      <c r="A104" s="51" t="s">
        <v>197</v>
      </c>
      <c r="B104" s="163">
        <v>969</v>
      </c>
      <c r="C104" s="136">
        <v>804</v>
      </c>
      <c r="D104" s="137" t="s">
        <v>131</v>
      </c>
      <c r="E104" s="137" t="s">
        <v>67</v>
      </c>
      <c r="F104" s="138">
        <v>2000</v>
      </c>
      <c r="G104" s="142">
        <v>708.9</v>
      </c>
      <c r="H104" s="139">
        <f t="shared" si="6"/>
        <v>35.4</v>
      </c>
      <c r="I104" s="251"/>
    </row>
    <row r="105" spans="1:9" s="27" customFormat="1" ht="32.4">
      <c r="A105" s="141" t="s">
        <v>77</v>
      </c>
      <c r="B105" s="168">
        <v>969</v>
      </c>
      <c r="C105" s="128">
        <v>804</v>
      </c>
      <c r="D105" s="129" t="s">
        <v>128</v>
      </c>
      <c r="E105" s="129"/>
      <c r="F105" s="130">
        <f>F106</f>
        <v>780</v>
      </c>
      <c r="G105" s="174">
        <f>G106</f>
        <v>15</v>
      </c>
      <c r="H105" s="131">
        <f t="shared" si="6"/>
        <v>1.9</v>
      </c>
      <c r="I105" s="251"/>
    </row>
    <row r="106" spans="1:9" s="27" customFormat="1" ht="17.25" customHeight="1">
      <c r="A106" s="51" t="s">
        <v>197</v>
      </c>
      <c r="B106" s="163">
        <v>969</v>
      </c>
      <c r="C106" s="136">
        <v>804</v>
      </c>
      <c r="D106" s="137" t="s">
        <v>128</v>
      </c>
      <c r="E106" s="137" t="s">
        <v>67</v>
      </c>
      <c r="F106" s="138">
        <v>780</v>
      </c>
      <c r="G106" s="142">
        <v>15</v>
      </c>
      <c r="H106" s="139">
        <f t="shared" si="6"/>
        <v>1.9</v>
      </c>
      <c r="I106" s="251"/>
    </row>
    <row r="107" spans="1:9" s="27" customFormat="1" ht="32.25" customHeight="1">
      <c r="A107" s="141" t="s">
        <v>262</v>
      </c>
      <c r="B107" s="168">
        <v>969</v>
      </c>
      <c r="C107" s="128">
        <v>804</v>
      </c>
      <c r="D107" s="129" t="s">
        <v>265</v>
      </c>
      <c r="E107" s="129"/>
      <c r="F107" s="130">
        <f>F108</f>
        <v>100</v>
      </c>
      <c r="G107" s="174">
        <f>G108</f>
        <v>0</v>
      </c>
      <c r="H107" s="131">
        <f>H108</f>
        <v>0</v>
      </c>
      <c r="I107" s="251"/>
    </row>
    <row r="108" spans="1:9" s="27" customFormat="1" ht="17.25" customHeight="1">
      <c r="A108" s="51" t="s">
        <v>197</v>
      </c>
      <c r="B108" s="163">
        <v>969</v>
      </c>
      <c r="C108" s="136">
        <v>804</v>
      </c>
      <c r="D108" s="137" t="s">
        <v>265</v>
      </c>
      <c r="E108" s="137" t="s">
        <v>67</v>
      </c>
      <c r="F108" s="138">
        <v>100</v>
      </c>
      <c r="G108" s="142">
        <v>0</v>
      </c>
      <c r="H108" s="139">
        <v>0</v>
      </c>
      <c r="I108" s="251"/>
    </row>
    <row r="109" spans="1:9" s="27" customFormat="1" ht="48.75" customHeight="1">
      <c r="A109" s="141" t="s">
        <v>247</v>
      </c>
      <c r="B109" s="168">
        <v>969</v>
      </c>
      <c r="C109" s="128">
        <v>804</v>
      </c>
      <c r="D109" s="129" t="s">
        <v>266</v>
      </c>
      <c r="E109" s="129"/>
      <c r="F109" s="130">
        <f>F110</f>
        <v>145</v>
      </c>
      <c r="G109" s="174">
        <f>G110</f>
        <v>0</v>
      </c>
      <c r="H109" s="131">
        <f t="shared" ref="H109:H114" si="7">ROUND(G109/F109*100,1)</f>
        <v>0</v>
      </c>
      <c r="I109" s="251"/>
    </row>
    <row r="110" spans="1:9" s="27" customFormat="1" ht="17.25" customHeight="1">
      <c r="A110" s="51" t="s">
        <v>197</v>
      </c>
      <c r="B110" s="163">
        <v>969</v>
      </c>
      <c r="C110" s="136">
        <v>804</v>
      </c>
      <c r="D110" s="137" t="s">
        <v>266</v>
      </c>
      <c r="E110" s="137" t="s">
        <v>67</v>
      </c>
      <c r="F110" s="138">
        <v>145</v>
      </c>
      <c r="G110" s="142">
        <v>0</v>
      </c>
      <c r="H110" s="139">
        <f t="shared" si="7"/>
        <v>0</v>
      </c>
      <c r="I110" s="251"/>
    </row>
    <row r="111" spans="1:9" s="27" customFormat="1" ht="17.25" customHeight="1">
      <c r="A111" s="141" t="s">
        <v>129</v>
      </c>
      <c r="B111" s="168">
        <v>969</v>
      </c>
      <c r="C111" s="128">
        <v>804</v>
      </c>
      <c r="D111" s="129" t="s">
        <v>122</v>
      </c>
      <c r="E111" s="129"/>
      <c r="F111" s="130">
        <f>F112</f>
        <v>450</v>
      </c>
      <c r="G111" s="174">
        <f>G112</f>
        <v>0</v>
      </c>
      <c r="H111" s="131">
        <f t="shared" si="7"/>
        <v>0</v>
      </c>
      <c r="I111" s="251"/>
    </row>
    <row r="112" spans="1:9" s="27" customFormat="1" ht="17.25" customHeight="1">
      <c r="A112" s="51" t="s">
        <v>197</v>
      </c>
      <c r="B112" s="163">
        <v>969</v>
      </c>
      <c r="C112" s="136">
        <v>804</v>
      </c>
      <c r="D112" s="137" t="s">
        <v>122</v>
      </c>
      <c r="E112" s="137" t="s">
        <v>67</v>
      </c>
      <c r="F112" s="138">
        <v>450</v>
      </c>
      <c r="G112" s="142">
        <v>0</v>
      </c>
      <c r="H112" s="139">
        <f t="shared" si="7"/>
        <v>0</v>
      </c>
      <c r="I112" s="251"/>
    </row>
    <row r="113" spans="1:8" s="27" customFormat="1" ht="81">
      <c r="A113" s="141" t="s">
        <v>167</v>
      </c>
      <c r="B113" s="168">
        <v>969</v>
      </c>
      <c r="C113" s="128">
        <v>804</v>
      </c>
      <c r="D113" s="129" t="s">
        <v>168</v>
      </c>
      <c r="E113" s="137"/>
      <c r="F113" s="220">
        <f>F114</f>
        <v>145</v>
      </c>
      <c r="G113" s="220">
        <f>G114</f>
        <v>47.5</v>
      </c>
      <c r="H113" s="131">
        <f t="shared" si="7"/>
        <v>32.799999999999997</v>
      </c>
    </row>
    <row r="114" spans="1:8" s="27" customFormat="1" ht="17.25" customHeight="1">
      <c r="A114" s="51" t="s">
        <v>197</v>
      </c>
      <c r="B114" s="163">
        <v>969</v>
      </c>
      <c r="C114" s="136">
        <v>804</v>
      </c>
      <c r="D114" s="137" t="s">
        <v>168</v>
      </c>
      <c r="E114" s="137" t="s">
        <v>67</v>
      </c>
      <c r="F114" s="143">
        <v>145</v>
      </c>
      <c r="G114" s="143">
        <v>47.5</v>
      </c>
      <c r="H114" s="139">
        <f t="shared" si="7"/>
        <v>32.799999999999997</v>
      </c>
    </row>
    <row r="115" spans="1:8" ht="17.25" customHeight="1">
      <c r="A115" s="35" t="s">
        <v>38</v>
      </c>
      <c r="B115" s="127">
        <v>969</v>
      </c>
      <c r="C115" s="128">
        <v>1000</v>
      </c>
      <c r="D115" s="129"/>
      <c r="E115" s="129"/>
      <c r="F115" s="174">
        <f>F119+F122+F116</f>
        <v>25504.6</v>
      </c>
      <c r="G115" s="174">
        <f>G119+G122+G116</f>
        <v>12567.900000000001</v>
      </c>
      <c r="H115" s="131">
        <f t="shared" si="5"/>
        <v>49.3</v>
      </c>
    </row>
    <row r="116" spans="1:8" ht="17.25" customHeight="1">
      <c r="A116" s="35" t="s">
        <v>172</v>
      </c>
      <c r="B116" s="127">
        <v>969</v>
      </c>
      <c r="C116" s="128">
        <v>1001</v>
      </c>
      <c r="D116" s="129"/>
      <c r="E116" s="129"/>
      <c r="F116" s="130">
        <f>F117</f>
        <v>666.1</v>
      </c>
      <c r="G116" s="174">
        <f>G117</f>
        <v>460.2</v>
      </c>
      <c r="H116" s="131">
        <f>ROUND(G116/F116*100,1)</f>
        <v>69.099999999999994</v>
      </c>
    </row>
    <row r="117" spans="1:8" ht="31.2">
      <c r="A117" s="35" t="s">
        <v>215</v>
      </c>
      <c r="B117" s="127">
        <v>969</v>
      </c>
      <c r="C117" s="128">
        <v>1001</v>
      </c>
      <c r="D117" s="129" t="s">
        <v>214</v>
      </c>
      <c r="E117" s="129"/>
      <c r="F117" s="130">
        <f>F118</f>
        <v>666.1</v>
      </c>
      <c r="G117" s="174">
        <f>G118</f>
        <v>460.2</v>
      </c>
      <c r="H117" s="131">
        <f>ROUND(G117/F117*100,1)</f>
        <v>69.099999999999994</v>
      </c>
    </row>
    <row r="118" spans="1:8" ht="17.25" customHeight="1">
      <c r="A118" s="51" t="s">
        <v>70</v>
      </c>
      <c r="B118" s="135">
        <v>969</v>
      </c>
      <c r="C118" s="136">
        <v>1001</v>
      </c>
      <c r="D118" s="137" t="s">
        <v>214</v>
      </c>
      <c r="E118" s="137" t="s">
        <v>71</v>
      </c>
      <c r="F118" s="65">
        <v>666.1</v>
      </c>
      <c r="G118" s="65">
        <v>460.2</v>
      </c>
      <c r="H118" s="139">
        <f>ROUND(G118/F118*100,1)</f>
        <v>69.099999999999994</v>
      </c>
    </row>
    <row r="119" spans="1:8" ht="17.25" customHeight="1">
      <c r="A119" s="35" t="s">
        <v>216</v>
      </c>
      <c r="B119" s="127">
        <v>969</v>
      </c>
      <c r="C119" s="128">
        <v>1003</v>
      </c>
      <c r="D119" s="129"/>
      <c r="E119" s="129"/>
      <c r="F119" s="130">
        <f>F120</f>
        <v>1239.0999999999999</v>
      </c>
      <c r="G119" s="174">
        <f>G120</f>
        <v>453</v>
      </c>
      <c r="H119" s="131">
        <f t="shared" si="5"/>
        <v>36.6</v>
      </c>
    </row>
    <row r="120" spans="1:8" ht="62.4">
      <c r="A120" s="256" t="s">
        <v>254</v>
      </c>
      <c r="B120" s="127">
        <v>969</v>
      </c>
      <c r="C120" s="128">
        <v>1003</v>
      </c>
      <c r="D120" s="129" t="s">
        <v>213</v>
      </c>
      <c r="E120" s="129"/>
      <c r="F120" s="130">
        <f>F121</f>
        <v>1239.0999999999999</v>
      </c>
      <c r="G120" s="174">
        <f>G121</f>
        <v>453</v>
      </c>
      <c r="H120" s="131">
        <f t="shared" si="5"/>
        <v>36.6</v>
      </c>
    </row>
    <row r="121" spans="1:8" ht="16.5" customHeight="1">
      <c r="A121" s="51" t="s">
        <v>70</v>
      </c>
      <c r="B121" s="135">
        <v>969</v>
      </c>
      <c r="C121" s="136">
        <v>1003</v>
      </c>
      <c r="D121" s="137" t="s">
        <v>213</v>
      </c>
      <c r="E121" s="137" t="s">
        <v>71</v>
      </c>
      <c r="F121" s="65">
        <v>1239.0999999999999</v>
      </c>
      <c r="G121" s="65">
        <v>453</v>
      </c>
      <c r="H121" s="139">
        <f t="shared" si="5"/>
        <v>36.6</v>
      </c>
    </row>
    <row r="122" spans="1:8" ht="16.5" customHeight="1">
      <c r="A122" s="35" t="s">
        <v>39</v>
      </c>
      <c r="B122" s="135">
        <v>969</v>
      </c>
      <c r="C122" s="128">
        <v>1004</v>
      </c>
      <c r="D122" s="137"/>
      <c r="E122" s="137"/>
      <c r="F122" s="175">
        <f>F123+F125</f>
        <v>23599.4</v>
      </c>
      <c r="G122" s="175">
        <f>G123+G125</f>
        <v>11654.7</v>
      </c>
      <c r="H122" s="131">
        <f>ROUND(G122/F122*100,1)</f>
        <v>49.4</v>
      </c>
    </row>
    <row r="123" spans="1:8" s="22" customFormat="1" ht="51" customHeight="1">
      <c r="A123" s="35" t="s">
        <v>78</v>
      </c>
      <c r="B123" s="127">
        <v>969</v>
      </c>
      <c r="C123" s="128">
        <v>1004</v>
      </c>
      <c r="D123" s="176" t="s">
        <v>142</v>
      </c>
      <c r="E123" s="129"/>
      <c r="F123" s="175">
        <f>F124</f>
        <v>14951.5</v>
      </c>
      <c r="G123" s="175">
        <f>G124</f>
        <v>7610.9</v>
      </c>
      <c r="H123" s="131">
        <f t="shared" si="5"/>
        <v>50.9</v>
      </c>
    </row>
    <row r="124" spans="1:8" ht="17.25" customHeight="1">
      <c r="A124" s="51" t="s">
        <v>70</v>
      </c>
      <c r="B124" s="135">
        <v>969</v>
      </c>
      <c r="C124" s="136">
        <v>1004</v>
      </c>
      <c r="D124" s="177" t="s">
        <v>142</v>
      </c>
      <c r="E124" s="137" t="s">
        <v>71</v>
      </c>
      <c r="F124" s="65">
        <v>14951.5</v>
      </c>
      <c r="G124" s="65">
        <v>7610.9</v>
      </c>
      <c r="H124" s="139">
        <f t="shared" si="5"/>
        <v>50.9</v>
      </c>
    </row>
    <row r="125" spans="1:8" s="22" customFormat="1" ht="51" customHeight="1">
      <c r="A125" s="35" t="s">
        <v>109</v>
      </c>
      <c r="B125" s="178">
        <v>969</v>
      </c>
      <c r="C125" s="179">
        <v>1004</v>
      </c>
      <c r="D125" s="176" t="s">
        <v>141</v>
      </c>
      <c r="E125" s="176"/>
      <c r="F125" s="175">
        <f>F126</f>
        <v>8647.9</v>
      </c>
      <c r="G125" s="175">
        <f>G126</f>
        <v>4043.8</v>
      </c>
      <c r="H125" s="131">
        <f t="shared" si="5"/>
        <v>46.8</v>
      </c>
    </row>
    <row r="126" spans="1:8" ht="16.5" customHeight="1">
      <c r="A126" s="51" t="s">
        <v>70</v>
      </c>
      <c r="B126" s="180">
        <v>969</v>
      </c>
      <c r="C126" s="181">
        <v>1004</v>
      </c>
      <c r="D126" s="177" t="s">
        <v>141</v>
      </c>
      <c r="E126" s="177" t="s">
        <v>71</v>
      </c>
      <c r="F126" s="65">
        <v>8647.9</v>
      </c>
      <c r="G126" s="65">
        <v>4043.8</v>
      </c>
      <c r="H126" s="131">
        <f t="shared" si="5"/>
        <v>46.8</v>
      </c>
    </row>
    <row r="127" spans="1:8" ht="16.5" customHeight="1">
      <c r="A127" s="34" t="s">
        <v>40</v>
      </c>
      <c r="B127" s="164">
        <v>969</v>
      </c>
      <c r="C127" s="133">
        <v>1100</v>
      </c>
      <c r="D127" s="134"/>
      <c r="E127" s="134"/>
      <c r="F127" s="130">
        <f t="shared" ref="F127:G129" si="8">F128</f>
        <v>440</v>
      </c>
      <c r="G127" s="130">
        <f t="shared" si="8"/>
        <v>35</v>
      </c>
      <c r="H127" s="131">
        <f t="shared" si="5"/>
        <v>8</v>
      </c>
    </row>
    <row r="128" spans="1:8" ht="17.25" customHeight="1">
      <c r="A128" s="34" t="s">
        <v>110</v>
      </c>
      <c r="B128" s="164">
        <v>969</v>
      </c>
      <c r="C128" s="133">
        <v>1101</v>
      </c>
      <c r="D128" s="140"/>
      <c r="E128" s="134"/>
      <c r="F128" s="130">
        <f t="shared" si="8"/>
        <v>440</v>
      </c>
      <c r="G128" s="130">
        <f t="shared" si="8"/>
        <v>35</v>
      </c>
      <c r="H128" s="131">
        <f t="shared" si="5"/>
        <v>8</v>
      </c>
    </row>
    <row r="129" spans="1:8" ht="51" customHeight="1">
      <c r="A129" s="34" t="s">
        <v>111</v>
      </c>
      <c r="B129" s="164">
        <v>969</v>
      </c>
      <c r="C129" s="133">
        <v>1101</v>
      </c>
      <c r="D129" s="134" t="s">
        <v>143</v>
      </c>
      <c r="E129" s="134"/>
      <c r="F129" s="130">
        <f t="shared" si="8"/>
        <v>440</v>
      </c>
      <c r="G129" s="130">
        <f t="shared" si="8"/>
        <v>35</v>
      </c>
      <c r="H129" s="131">
        <f t="shared" si="5"/>
        <v>8</v>
      </c>
    </row>
    <row r="130" spans="1:8" ht="16.5" customHeight="1">
      <c r="A130" s="51" t="s">
        <v>197</v>
      </c>
      <c r="B130" s="165">
        <v>969</v>
      </c>
      <c r="C130" s="152">
        <v>1101</v>
      </c>
      <c r="D130" s="140" t="s">
        <v>143</v>
      </c>
      <c r="E130" s="140" t="s">
        <v>67</v>
      </c>
      <c r="F130" s="138">
        <v>440</v>
      </c>
      <c r="G130" s="138">
        <v>35</v>
      </c>
      <c r="H130" s="139">
        <f t="shared" si="5"/>
        <v>8</v>
      </c>
    </row>
    <row r="131" spans="1:8" ht="16.5" customHeight="1">
      <c r="A131" s="34" t="s">
        <v>41</v>
      </c>
      <c r="B131" s="132">
        <v>969</v>
      </c>
      <c r="C131" s="133">
        <v>1200</v>
      </c>
      <c r="D131" s="134"/>
      <c r="E131" s="134"/>
      <c r="F131" s="130">
        <f t="shared" ref="F131:G133" si="9">F132</f>
        <v>1720.8</v>
      </c>
      <c r="G131" s="130">
        <f t="shared" si="9"/>
        <v>846.6</v>
      </c>
      <c r="H131" s="131">
        <f t="shared" si="5"/>
        <v>49.2</v>
      </c>
    </row>
    <row r="132" spans="1:8" ht="16.5" customHeight="1">
      <c r="A132" s="34" t="s">
        <v>42</v>
      </c>
      <c r="B132" s="164">
        <v>969</v>
      </c>
      <c r="C132" s="133">
        <v>1202</v>
      </c>
      <c r="D132" s="134"/>
      <c r="E132" s="134"/>
      <c r="F132" s="130">
        <f t="shared" si="9"/>
        <v>1720.8</v>
      </c>
      <c r="G132" s="130">
        <f t="shared" si="9"/>
        <v>846.6</v>
      </c>
      <c r="H132" s="131">
        <f t="shared" si="5"/>
        <v>49.2</v>
      </c>
    </row>
    <row r="133" spans="1:8" ht="17.25" customHeight="1">
      <c r="A133" s="34" t="s">
        <v>79</v>
      </c>
      <c r="B133" s="164">
        <v>969</v>
      </c>
      <c r="C133" s="133">
        <v>1202</v>
      </c>
      <c r="D133" s="134" t="s">
        <v>144</v>
      </c>
      <c r="E133" s="224"/>
      <c r="F133" s="130">
        <f t="shared" si="9"/>
        <v>1720.8</v>
      </c>
      <c r="G133" s="130">
        <f t="shared" si="9"/>
        <v>846.6</v>
      </c>
      <c r="H133" s="131">
        <f t="shared" si="5"/>
        <v>49.2</v>
      </c>
    </row>
    <row r="134" spans="1:8" ht="17.25" customHeight="1">
      <c r="A134" s="51" t="s">
        <v>197</v>
      </c>
      <c r="B134" s="165">
        <v>969</v>
      </c>
      <c r="C134" s="152">
        <v>1202</v>
      </c>
      <c r="D134" s="140" t="s">
        <v>144</v>
      </c>
      <c r="E134" s="182" t="s">
        <v>67</v>
      </c>
      <c r="F134" s="138">
        <v>1720.8</v>
      </c>
      <c r="G134" s="138">
        <v>846.6</v>
      </c>
      <c r="H134" s="139">
        <f>ROUND(G134/F134*100,1)</f>
        <v>49.2</v>
      </c>
    </row>
    <row r="135" spans="1:8" ht="15.6">
      <c r="A135" s="60" t="s">
        <v>43</v>
      </c>
      <c r="B135" s="183"/>
      <c r="C135" s="116"/>
      <c r="D135" s="117"/>
      <c r="E135" s="118"/>
      <c r="F135" s="99">
        <f>F10+F26</f>
        <v>183684.59999999998</v>
      </c>
      <c r="G135" s="99">
        <f>G10+G26</f>
        <v>79812.500000000015</v>
      </c>
      <c r="H135" s="119">
        <f>ROUND(G135/F135*100,1)</f>
        <v>43.5</v>
      </c>
    </row>
  </sheetData>
  <mergeCells count="12">
    <mergeCell ref="A4:H4"/>
    <mergeCell ref="G1:H1"/>
    <mergeCell ref="A5:H5"/>
    <mergeCell ref="D2:H2"/>
    <mergeCell ref="G8:G9"/>
    <mergeCell ref="H8:H9"/>
    <mergeCell ref="A8:A9"/>
    <mergeCell ref="B8:B9"/>
    <mergeCell ref="C8:C9"/>
    <mergeCell ref="D8:D9"/>
    <mergeCell ref="E8:E9"/>
    <mergeCell ref="F8:F9"/>
  </mergeCells>
  <phoneticPr fontId="0" type="noConversion"/>
  <printOptions horizontalCentered="1"/>
  <pageMargins left="0.31496062992125984" right="0.15748031496062992" top="0.62992125984251968" bottom="0.19685039370078741" header="0.62992125984251968" footer="0.19685039370078741"/>
  <pageSetup paperSize="9" scale="8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="86" zoomScaleNormal="86" workbookViewId="0">
      <selection activeCell="P31" sqref="P31"/>
    </sheetView>
  </sheetViews>
  <sheetFormatPr defaultRowHeight="13.2"/>
  <cols>
    <col min="1" max="1" width="105.44140625" customWidth="1"/>
    <col min="2" max="2" width="11.6640625" customWidth="1"/>
    <col min="3" max="3" width="15" customWidth="1"/>
    <col min="4" max="4" width="10.44140625" customWidth="1"/>
    <col min="5" max="5" width="13.44140625" customWidth="1"/>
    <col min="6" max="6" width="15.6640625" customWidth="1"/>
    <col min="7" max="7" width="13.5546875" customWidth="1"/>
  </cols>
  <sheetData>
    <row r="1" spans="1:7" ht="15.6">
      <c r="A1" s="2" t="s">
        <v>139</v>
      </c>
      <c r="B1" s="50"/>
      <c r="C1" s="50"/>
      <c r="D1" s="50"/>
      <c r="E1" s="307" t="s">
        <v>140</v>
      </c>
      <c r="F1" s="307"/>
      <c r="G1" s="307"/>
    </row>
    <row r="2" spans="1:7" ht="18" customHeight="1">
      <c r="A2" s="4"/>
      <c r="B2" s="50" t="s">
        <v>272</v>
      </c>
      <c r="C2" s="50"/>
      <c r="D2" s="31"/>
      <c r="E2" s="31"/>
      <c r="F2" s="31"/>
      <c r="G2" s="115"/>
    </row>
    <row r="3" spans="1:7" ht="56.25" customHeight="1">
      <c r="A3" s="310" t="s">
        <v>273</v>
      </c>
      <c r="B3" s="310"/>
      <c r="C3" s="310"/>
      <c r="D3" s="310"/>
      <c r="E3" s="310"/>
      <c r="F3" s="310"/>
      <c r="G3" s="26"/>
    </row>
    <row r="4" spans="1:7" ht="15.6">
      <c r="A4" s="32" t="s">
        <v>74</v>
      </c>
    </row>
    <row r="6" spans="1:7" ht="12.75" customHeight="1">
      <c r="A6" s="299" t="s">
        <v>18</v>
      </c>
      <c r="B6" s="301" t="s">
        <v>20</v>
      </c>
      <c r="C6" s="303" t="s">
        <v>21</v>
      </c>
      <c r="D6" s="305" t="s">
        <v>22</v>
      </c>
      <c r="E6" s="305" t="s">
        <v>260</v>
      </c>
      <c r="F6" s="305" t="s">
        <v>16</v>
      </c>
      <c r="G6" s="305" t="s">
        <v>17</v>
      </c>
    </row>
    <row r="7" spans="1:7" ht="35.25" customHeight="1">
      <c r="A7" s="300"/>
      <c r="B7" s="302"/>
      <c r="C7" s="311"/>
      <c r="D7" s="306"/>
      <c r="E7" s="309"/>
      <c r="F7" s="309"/>
      <c r="G7" s="309"/>
    </row>
    <row r="8" spans="1:7" ht="22.5" customHeight="1">
      <c r="A8" s="52" t="s">
        <v>23</v>
      </c>
      <c r="B8" s="66">
        <v>100</v>
      </c>
      <c r="C8" s="68"/>
      <c r="D8" s="68"/>
      <c r="E8" s="74">
        <f>E9+E12+E34+E37+E23</f>
        <v>44511.3</v>
      </c>
      <c r="F8" s="95">
        <f>F9+F12+F23+F34+F37</f>
        <v>20290.5</v>
      </c>
      <c r="G8" s="218">
        <f>ROUND(F8/E8*100,1)</f>
        <v>45.6</v>
      </c>
    </row>
    <row r="9" spans="1:7" ht="36" customHeight="1">
      <c r="A9" s="53" t="s">
        <v>24</v>
      </c>
      <c r="B9" s="66">
        <v>102</v>
      </c>
      <c r="C9" s="68"/>
      <c r="D9" s="68"/>
      <c r="E9" s="74">
        <f>E10</f>
        <v>1534.5</v>
      </c>
      <c r="F9" s="74">
        <f>F10</f>
        <v>816.4</v>
      </c>
      <c r="G9" s="77">
        <f t="shared" ref="G9:G22" si="0">ROUND(F9/E9*100,1)</f>
        <v>53.2</v>
      </c>
    </row>
    <row r="10" spans="1:7" ht="20.25" customHeight="1">
      <c r="A10" s="225" t="s">
        <v>64</v>
      </c>
      <c r="B10" s="66">
        <v>102</v>
      </c>
      <c r="C10" s="68" t="s">
        <v>133</v>
      </c>
      <c r="D10" s="68"/>
      <c r="E10" s="74">
        <f>E11</f>
        <v>1534.5</v>
      </c>
      <c r="F10" s="74">
        <f>F11</f>
        <v>816.4</v>
      </c>
      <c r="G10" s="77">
        <f t="shared" si="0"/>
        <v>53.2</v>
      </c>
    </row>
    <row r="11" spans="1:7" ht="56.25" customHeight="1">
      <c r="A11" s="56" t="s">
        <v>65</v>
      </c>
      <c r="B11" s="62">
        <v>102</v>
      </c>
      <c r="C11" s="63" t="s">
        <v>133</v>
      </c>
      <c r="D11" s="63" t="s">
        <v>66</v>
      </c>
      <c r="E11" s="64">
        <v>1534.5</v>
      </c>
      <c r="F11" s="64">
        <v>816.4</v>
      </c>
      <c r="G11" s="76">
        <f t="shared" si="0"/>
        <v>53.2</v>
      </c>
    </row>
    <row r="12" spans="1:7" ht="38.25" customHeight="1">
      <c r="A12" s="53" t="s">
        <v>25</v>
      </c>
      <c r="B12" s="66">
        <v>103</v>
      </c>
      <c r="C12" s="68"/>
      <c r="D12" s="68"/>
      <c r="E12" s="74">
        <f>E13+E15+E17+E21</f>
        <v>5883.3</v>
      </c>
      <c r="F12" s="74">
        <f>F13+F15+F17+F21</f>
        <v>2733.9</v>
      </c>
      <c r="G12" s="77">
        <f t="shared" si="0"/>
        <v>46.5</v>
      </c>
    </row>
    <row r="13" spans="1:7" ht="18.75" customHeight="1">
      <c r="A13" s="55" t="s">
        <v>164</v>
      </c>
      <c r="B13" s="66">
        <v>103</v>
      </c>
      <c r="C13" s="68" t="s">
        <v>134</v>
      </c>
      <c r="D13" s="68"/>
      <c r="E13" s="74">
        <f>E14</f>
        <v>2585.3000000000002</v>
      </c>
      <c r="F13" s="74">
        <f>F14</f>
        <v>1718.2</v>
      </c>
      <c r="G13" s="77">
        <f t="shared" si="0"/>
        <v>66.5</v>
      </c>
    </row>
    <row r="14" spans="1:7" ht="60" customHeight="1">
      <c r="A14" s="54" t="s">
        <v>65</v>
      </c>
      <c r="B14" s="62">
        <v>103</v>
      </c>
      <c r="C14" s="63" t="s">
        <v>134</v>
      </c>
      <c r="D14" s="63" t="s">
        <v>66</v>
      </c>
      <c r="E14" s="64">
        <v>2585.3000000000002</v>
      </c>
      <c r="F14" s="64">
        <v>1718.2</v>
      </c>
      <c r="G14" s="76">
        <f t="shared" si="0"/>
        <v>66.5</v>
      </c>
    </row>
    <row r="15" spans="1:7" ht="39" customHeight="1">
      <c r="A15" s="55" t="s">
        <v>165</v>
      </c>
      <c r="B15" s="66">
        <v>103</v>
      </c>
      <c r="C15" s="68" t="s">
        <v>135</v>
      </c>
      <c r="D15" s="68"/>
      <c r="E15" s="74">
        <f>E16</f>
        <v>256.2</v>
      </c>
      <c r="F15" s="74">
        <f>F16</f>
        <v>120.5</v>
      </c>
      <c r="G15" s="77">
        <f t="shared" si="0"/>
        <v>47</v>
      </c>
    </row>
    <row r="16" spans="1:7" ht="56.25" customHeight="1">
      <c r="A16" s="54" t="s">
        <v>65</v>
      </c>
      <c r="B16" s="62">
        <v>103</v>
      </c>
      <c r="C16" s="63" t="s">
        <v>135</v>
      </c>
      <c r="D16" s="63" t="s">
        <v>66</v>
      </c>
      <c r="E16" s="64">
        <v>256.2</v>
      </c>
      <c r="F16" s="64">
        <v>120.5</v>
      </c>
      <c r="G16" s="76">
        <f t="shared" si="0"/>
        <v>47</v>
      </c>
    </row>
    <row r="17" spans="1:7" s="37" customFormat="1" ht="42.75" customHeight="1">
      <c r="A17" s="55" t="s">
        <v>166</v>
      </c>
      <c r="B17" s="66">
        <v>103</v>
      </c>
      <c r="C17" s="68" t="s">
        <v>136</v>
      </c>
      <c r="D17" s="68"/>
      <c r="E17" s="74">
        <f>E18+E19+E20</f>
        <v>2945.8</v>
      </c>
      <c r="F17" s="74">
        <f>F18+F19+F20</f>
        <v>847.2</v>
      </c>
      <c r="G17" s="77">
        <f t="shared" si="0"/>
        <v>28.8</v>
      </c>
    </row>
    <row r="18" spans="1:7" ht="55.5" customHeight="1">
      <c r="A18" s="54" t="s">
        <v>65</v>
      </c>
      <c r="B18" s="62">
        <v>103</v>
      </c>
      <c r="C18" s="63" t="s">
        <v>136</v>
      </c>
      <c r="D18" s="63" t="s">
        <v>66</v>
      </c>
      <c r="E18" s="64">
        <v>2092.8000000000002</v>
      </c>
      <c r="F18" s="79">
        <v>440</v>
      </c>
      <c r="G18" s="76">
        <f t="shared" si="0"/>
        <v>21</v>
      </c>
    </row>
    <row r="19" spans="1:7" ht="22.5" customHeight="1">
      <c r="A19" s="54" t="s">
        <v>197</v>
      </c>
      <c r="B19" s="62">
        <v>103</v>
      </c>
      <c r="C19" s="63" t="s">
        <v>136</v>
      </c>
      <c r="D19" s="63" t="s">
        <v>67</v>
      </c>
      <c r="E19" s="64">
        <v>852</v>
      </c>
      <c r="F19" s="79">
        <v>407.2</v>
      </c>
      <c r="G19" s="76">
        <f t="shared" si="0"/>
        <v>47.8</v>
      </c>
    </row>
    <row r="20" spans="1:7" ht="19.5" customHeight="1">
      <c r="A20" s="54" t="s">
        <v>68</v>
      </c>
      <c r="B20" s="62">
        <v>103</v>
      </c>
      <c r="C20" s="63" t="s">
        <v>136</v>
      </c>
      <c r="D20" s="63" t="s">
        <v>61</v>
      </c>
      <c r="E20" s="64">
        <v>1</v>
      </c>
      <c r="F20" s="79">
        <v>0</v>
      </c>
      <c r="G20" s="76">
        <f t="shared" si="0"/>
        <v>0</v>
      </c>
    </row>
    <row r="21" spans="1:7" s="37" customFormat="1" ht="33" customHeight="1">
      <c r="A21" s="35" t="s">
        <v>101</v>
      </c>
      <c r="B21" s="66">
        <v>103</v>
      </c>
      <c r="C21" s="68" t="s">
        <v>132</v>
      </c>
      <c r="D21" s="68"/>
      <c r="E21" s="74">
        <f>E22</f>
        <v>96</v>
      </c>
      <c r="F21" s="74">
        <f>F22</f>
        <v>48</v>
      </c>
      <c r="G21" s="77">
        <f t="shared" si="0"/>
        <v>50</v>
      </c>
    </row>
    <row r="22" spans="1:7" ht="18" customHeight="1">
      <c r="A22" s="51" t="s">
        <v>68</v>
      </c>
      <c r="B22" s="62">
        <v>103</v>
      </c>
      <c r="C22" s="63" t="s">
        <v>132</v>
      </c>
      <c r="D22" s="63" t="s">
        <v>61</v>
      </c>
      <c r="E22" s="64">
        <v>96</v>
      </c>
      <c r="F22" s="79">
        <v>48</v>
      </c>
      <c r="G22" s="76">
        <f t="shared" si="0"/>
        <v>50</v>
      </c>
    </row>
    <row r="23" spans="1:7" ht="36.75" customHeight="1">
      <c r="A23" s="34" t="s">
        <v>27</v>
      </c>
      <c r="B23" s="66">
        <v>104</v>
      </c>
      <c r="C23" s="68"/>
      <c r="D23" s="68"/>
      <c r="E23" s="74">
        <f>E24+E26+E30</f>
        <v>36506.9</v>
      </c>
      <c r="F23" s="74">
        <f>F24+F26+F30</f>
        <v>16591.100000000002</v>
      </c>
      <c r="G23" s="77">
        <f>ROUND(F23/E23*100,1)</f>
        <v>45.4</v>
      </c>
    </row>
    <row r="24" spans="1:7" ht="31.5" customHeight="1">
      <c r="A24" s="58" t="s">
        <v>153</v>
      </c>
      <c r="B24" s="66">
        <v>104</v>
      </c>
      <c r="C24" s="68" t="s">
        <v>137</v>
      </c>
      <c r="D24" s="68"/>
      <c r="E24" s="74">
        <f>E25</f>
        <v>1534.5</v>
      </c>
      <c r="F24" s="74">
        <f>F25</f>
        <v>872.4</v>
      </c>
      <c r="G24" s="77">
        <f t="shared" ref="G24:G33" si="1">ROUND(F24/E24*100,1)</f>
        <v>56.9</v>
      </c>
    </row>
    <row r="25" spans="1:7" ht="50.25" customHeight="1">
      <c r="A25" s="51" t="s">
        <v>65</v>
      </c>
      <c r="B25" s="62">
        <v>104</v>
      </c>
      <c r="C25" s="63" t="s">
        <v>137</v>
      </c>
      <c r="D25" s="63" t="s">
        <v>66</v>
      </c>
      <c r="E25" s="64">
        <v>1534.5</v>
      </c>
      <c r="F25" s="78">
        <v>872.4</v>
      </c>
      <c r="G25" s="76">
        <f t="shared" si="1"/>
        <v>56.9</v>
      </c>
    </row>
    <row r="26" spans="1:7" ht="32.25" customHeight="1">
      <c r="A26" s="141" t="s">
        <v>154</v>
      </c>
      <c r="B26" s="66">
        <v>104</v>
      </c>
      <c r="C26" s="68" t="s">
        <v>138</v>
      </c>
      <c r="D26" s="226"/>
      <c r="E26" s="74">
        <f>E27+E28+E29</f>
        <v>29865.4</v>
      </c>
      <c r="F26" s="74">
        <f>F27+F28+F29</f>
        <v>13699.800000000001</v>
      </c>
      <c r="G26" s="77">
        <f t="shared" si="1"/>
        <v>45.9</v>
      </c>
    </row>
    <row r="27" spans="1:7" ht="51.75" customHeight="1">
      <c r="A27" s="51" t="s">
        <v>65</v>
      </c>
      <c r="B27" s="80">
        <v>104</v>
      </c>
      <c r="C27" s="81" t="s">
        <v>138</v>
      </c>
      <c r="D27" s="81" t="s">
        <v>66</v>
      </c>
      <c r="E27" s="82">
        <v>26513</v>
      </c>
      <c r="F27" s="82">
        <v>12112.7</v>
      </c>
      <c r="G27" s="83">
        <f t="shared" si="1"/>
        <v>45.7</v>
      </c>
    </row>
    <row r="28" spans="1:7" ht="18" customHeight="1">
      <c r="A28" s="54" t="s">
        <v>197</v>
      </c>
      <c r="B28" s="80">
        <v>104</v>
      </c>
      <c r="C28" s="81" t="s">
        <v>138</v>
      </c>
      <c r="D28" s="81" t="s">
        <v>67</v>
      </c>
      <c r="E28" s="82">
        <v>3254.2</v>
      </c>
      <c r="F28" s="84">
        <v>1516.6</v>
      </c>
      <c r="G28" s="83">
        <f t="shared" si="1"/>
        <v>46.6</v>
      </c>
    </row>
    <row r="29" spans="1:7" s="4" customFormat="1" ht="18" customHeight="1">
      <c r="A29" s="51" t="s">
        <v>68</v>
      </c>
      <c r="B29" s="80">
        <v>104</v>
      </c>
      <c r="C29" s="81" t="s">
        <v>138</v>
      </c>
      <c r="D29" s="81" t="s">
        <v>61</v>
      </c>
      <c r="E29" s="82">
        <v>98.2</v>
      </c>
      <c r="F29" s="85">
        <v>70.5</v>
      </c>
      <c r="G29" s="83">
        <f t="shared" si="1"/>
        <v>71.8</v>
      </c>
    </row>
    <row r="30" spans="1:7" s="103" customFormat="1" ht="46.5" customHeight="1">
      <c r="A30" s="227" t="s">
        <v>113</v>
      </c>
      <c r="B30" s="228">
        <v>104</v>
      </c>
      <c r="C30" s="229" t="s">
        <v>114</v>
      </c>
      <c r="D30" s="229"/>
      <c r="E30" s="230">
        <f>E31+E32+E33</f>
        <v>5107</v>
      </c>
      <c r="F30" s="230">
        <f>F31+F32+F33</f>
        <v>2018.8999999999999</v>
      </c>
      <c r="G30" s="231">
        <f t="shared" si="1"/>
        <v>39.5</v>
      </c>
    </row>
    <row r="31" spans="1:7" ht="47.25" customHeight="1">
      <c r="A31" s="51" t="s">
        <v>65</v>
      </c>
      <c r="B31" s="80">
        <v>104</v>
      </c>
      <c r="C31" s="81" t="s">
        <v>114</v>
      </c>
      <c r="D31" s="81" t="s">
        <v>66</v>
      </c>
      <c r="E31" s="86">
        <v>4736.3</v>
      </c>
      <c r="F31" s="85">
        <v>1942.1</v>
      </c>
      <c r="G31" s="83">
        <f t="shared" si="1"/>
        <v>41</v>
      </c>
    </row>
    <row r="32" spans="1:7" ht="18.75" customHeight="1">
      <c r="A32" s="54" t="s">
        <v>197</v>
      </c>
      <c r="B32" s="80">
        <v>104</v>
      </c>
      <c r="C32" s="81" t="s">
        <v>114</v>
      </c>
      <c r="D32" s="81" t="s">
        <v>67</v>
      </c>
      <c r="E32" s="82">
        <v>367.5</v>
      </c>
      <c r="F32" s="85">
        <v>73.599999999999994</v>
      </c>
      <c r="G32" s="83">
        <f t="shared" si="1"/>
        <v>20</v>
      </c>
    </row>
    <row r="33" spans="1:7" ht="18.75" customHeight="1">
      <c r="A33" s="51" t="s">
        <v>70</v>
      </c>
      <c r="B33" s="80">
        <v>104</v>
      </c>
      <c r="C33" s="81" t="s">
        <v>114</v>
      </c>
      <c r="D33" s="87" t="s">
        <v>71</v>
      </c>
      <c r="E33" s="86">
        <v>3.2</v>
      </c>
      <c r="F33" s="85">
        <v>3.2</v>
      </c>
      <c r="G33" s="83">
        <f t="shared" si="1"/>
        <v>100</v>
      </c>
    </row>
    <row r="34" spans="1:7" s="97" customFormat="1" ht="16.5" customHeight="1">
      <c r="A34" s="104" t="s">
        <v>28</v>
      </c>
      <c r="B34" s="105">
        <v>111</v>
      </c>
      <c r="C34" s="106"/>
      <c r="D34" s="106"/>
      <c r="E34" s="107">
        <f>E35</f>
        <v>10</v>
      </c>
      <c r="F34" s="69">
        <f>F35</f>
        <v>0</v>
      </c>
      <c r="G34" s="108">
        <f>ROUND(F34/E34*100,1)</f>
        <v>0</v>
      </c>
    </row>
    <row r="35" spans="1:7" s="39" customFormat="1" ht="21" customHeight="1">
      <c r="A35" s="237" t="s">
        <v>29</v>
      </c>
      <c r="B35" s="105">
        <v>111</v>
      </c>
      <c r="C35" s="67" t="s">
        <v>116</v>
      </c>
      <c r="D35" s="67"/>
      <c r="E35" s="69">
        <f>E36</f>
        <v>10</v>
      </c>
      <c r="F35" s="69">
        <f>F36</f>
        <v>0</v>
      </c>
      <c r="G35" s="98">
        <f t="shared" ref="G35:G57" si="2">ROUND(F35/E35*100,1)</f>
        <v>0</v>
      </c>
    </row>
    <row r="36" spans="1:7" s="39" customFormat="1" ht="18.75" customHeight="1">
      <c r="A36" s="110" t="s">
        <v>68</v>
      </c>
      <c r="B36" s="109">
        <v>111</v>
      </c>
      <c r="C36" s="70" t="s">
        <v>116</v>
      </c>
      <c r="D36" s="70" t="s">
        <v>61</v>
      </c>
      <c r="E36" s="71">
        <v>10</v>
      </c>
      <c r="F36" s="71">
        <v>0</v>
      </c>
      <c r="G36" s="108">
        <f t="shared" si="2"/>
        <v>0</v>
      </c>
    </row>
    <row r="37" spans="1:7" s="39" customFormat="1" ht="20.25" customHeight="1">
      <c r="A37" s="111" t="s">
        <v>26</v>
      </c>
      <c r="B37" s="105">
        <v>113</v>
      </c>
      <c r="C37" s="67"/>
      <c r="D37" s="67"/>
      <c r="E37" s="69">
        <f>E38+E40+E42+E44+E46+E48+E50+E52</f>
        <v>576.6</v>
      </c>
      <c r="F37" s="69">
        <f>F38+F40+F42+F44+F46+F48+F50+F52</f>
        <v>149.1</v>
      </c>
      <c r="G37" s="98">
        <f t="shared" si="2"/>
        <v>25.9</v>
      </c>
    </row>
    <row r="38" spans="1:7" s="39" customFormat="1" ht="31.2">
      <c r="A38" s="257" t="s">
        <v>212</v>
      </c>
      <c r="B38" s="105">
        <v>113</v>
      </c>
      <c r="C38" s="67" t="s">
        <v>211</v>
      </c>
      <c r="D38" s="106"/>
      <c r="E38" s="107">
        <f>E39</f>
        <v>128.5</v>
      </c>
      <c r="F38" s="69">
        <f>F39</f>
        <v>31</v>
      </c>
      <c r="G38" s="98">
        <f t="shared" si="2"/>
        <v>24.1</v>
      </c>
    </row>
    <row r="39" spans="1:7" s="39" customFormat="1" ht="20.25" customHeight="1">
      <c r="A39" s="54" t="s">
        <v>197</v>
      </c>
      <c r="B39" s="109">
        <v>113</v>
      </c>
      <c r="C39" s="70" t="s">
        <v>211</v>
      </c>
      <c r="D39" s="258" t="s">
        <v>67</v>
      </c>
      <c r="E39" s="259">
        <v>128.5</v>
      </c>
      <c r="F39" s="71">
        <v>31</v>
      </c>
      <c r="G39" s="108">
        <f t="shared" si="2"/>
        <v>24.1</v>
      </c>
    </row>
    <row r="40" spans="1:7" ht="20.25" customHeight="1">
      <c r="A40" s="58" t="s">
        <v>117</v>
      </c>
      <c r="B40" s="66">
        <v>113</v>
      </c>
      <c r="C40" s="68" t="s">
        <v>118</v>
      </c>
      <c r="D40" s="68"/>
      <c r="E40" s="74">
        <f>E41</f>
        <v>330</v>
      </c>
      <c r="F40" s="74">
        <f>F41</f>
        <v>0</v>
      </c>
      <c r="G40" s="77">
        <f t="shared" si="2"/>
        <v>0</v>
      </c>
    </row>
    <row r="41" spans="1:7" ht="18.75" customHeight="1">
      <c r="A41" s="54" t="s">
        <v>197</v>
      </c>
      <c r="B41" s="62">
        <v>113</v>
      </c>
      <c r="C41" s="63" t="s">
        <v>118</v>
      </c>
      <c r="D41" s="63" t="s">
        <v>67</v>
      </c>
      <c r="E41" s="64">
        <v>330</v>
      </c>
      <c r="F41" s="64">
        <v>0</v>
      </c>
      <c r="G41" s="76">
        <f t="shared" si="2"/>
        <v>0</v>
      </c>
    </row>
    <row r="42" spans="1:7" s="4" customFormat="1" ht="48" customHeight="1">
      <c r="A42" s="58" t="s">
        <v>115</v>
      </c>
      <c r="B42" s="232">
        <v>113</v>
      </c>
      <c r="C42" s="233" t="s">
        <v>173</v>
      </c>
      <c r="D42" s="234"/>
      <c r="E42" s="235">
        <f>E43</f>
        <v>8.1</v>
      </c>
      <c r="F42" s="236">
        <f>F43</f>
        <v>8.1</v>
      </c>
      <c r="G42" s="101">
        <f>ROUND(F42/E42*100,1)</f>
        <v>100</v>
      </c>
    </row>
    <row r="43" spans="1:7" s="4" customFormat="1" ht="18" customHeight="1">
      <c r="A43" s="54" t="s">
        <v>197</v>
      </c>
      <c r="B43" s="80">
        <v>113</v>
      </c>
      <c r="C43" s="81" t="s">
        <v>173</v>
      </c>
      <c r="D43" s="87" t="s">
        <v>67</v>
      </c>
      <c r="E43" s="86">
        <v>8.1</v>
      </c>
      <c r="F43" s="84">
        <v>8.1</v>
      </c>
      <c r="G43" s="83">
        <f>ROUND(F43/E43*100,1)</f>
        <v>100</v>
      </c>
    </row>
    <row r="44" spans="1:7" s="4" customFormat="1" ht="32.4">
      <c r="A44" s="141" t="s">
        <v>77</v>
      </c>
      <c r="B44" s="66">
        <v>113</v>
      </c>
      <c r="C44" s="68" t="s">
        <v>128</v>
      </c>
      <c r="D44" s="68"/>
      <c r="E44" s="74">
        <f>E45</f>
        <v>20</v>
      </c>
      <c r="F44" s="90">
        <f>F45</f>
        <v>20</v>
      </c>
      <c r="G44" s="88">
        <f>ROUND(F44/E44*100,1)</f>
        <v>100</v>
      </c>
    </row>
    <row r="45" spans="1:7" s="4" customFormat="1" ht="18" customHeight="1">
      <c r="A45" s="54" t="s">
        <v>197</v>
      </c>
      <c r="B45" s="62">
        <v>113</v>
      </c>
      <c r="C45" s="63" t="s">
        <v>128</v>
      </c>
      <c r="D45" s="63" t="s">
        <v>67</v>
      </c>
      <c r="E45" s="64">
        <v>20</v>
      </c>
      <c r="F45" s="79">
        <v>20</v>
      </c>
      <c r="G45" s="89">
        <f>ROUND(F45/E45*100,1)</f>
        <v>100</v>
      </c>
    </row>
    <row r="46" spans="1:7" ht="33" customHeight="1">
      <c r="A46" s="141" t="s">
        <v>262</v>
      </c>
      <c r="B46" s="66">
        <v>113</v>
      </c>
      <c r="C46" s="68" t="s">
        <v>265</v>
      </c>
      <c r="D46" s="68"/>
      <c r="E46" s="74">
        <f>E47</f>
        <v>20</v>
      </c>
      <c r="F46" s="74">
        <f>F47</f>
        <v>20</v>
      </c>
      <c r="G46" s="77">
        <f t="shared" si="2"/>
        <v>100</v>
      </c>
    </row>
    <row r="47" spans="1:7" s="22" customFormat="1" ht="17.25" customHeight="1">
      <c r="A47" s="54" t="s">
        <v>197</v>
      </c>
      <c r="B47" s="62">
        <v>113</v>
      </c>
      <c r="C47" s="63" t="s">
        <v>265</v>
      </c>
      <c r="D47" s="63" t="s">
        <v>67</v>
      </c>
      <c r="E47" s="64">
        <v>20</v>
      </c>
      <c r="F47" s="64">
        <v>20</v>
      </c>
      <c r="G47" s="76">
        <f t="shared" si="2"/>
        <v>100</v>
      </c>
    </row>
    <row r="48" spans="1:7" ht="48.75" customHeight="1">
      <c r="A48" s="141" t="s">
        <v>255</v>
      </c>
      <c r="B48" s="66">
        <v>113</v>
      </c>
      <c r="C48" s="68" t="s">
        <v>266</v>
      </c>
      <c r="D48" s="68"/>
      <c r="E48" s="74">
        <f>E49</f>
        <v>20</v>
      </c>
      <c r="F48" s="74">
        <f>F49</f>
        <v>20</v>
      </c>
      <c r="G48" s="77">
        <f t="shared" si="2"/>
        <v>100</v>
      </c>
    </row>
    <row r="49" spans="1:7" ht="17.25" customHeight="1">
      <c r="A49" s="54" t="s">
        <v>197</v>
      </c>
      <c r="B49" s="62">
        <v>113</v>
      </c>
      <c r="C49" s="63" t="s">
        <v>266</v>
      </c>
      <c r="D49" s="63" t="s">
        <v>67</v>
      </c>
      <c r="E49" s="64">
        <v>20</v>
      </c>
      <c r="F49" s="64">
        <v>20</v>
      </c>
      <c r="G49" s="76">
        <f t="shared" si="2"/>
        <v>100</v>
      </c>
    </row>
    <row r="50" spans="1:7" ht="49.5" customHeight="1">
      <c r="A50" s="141" t="s">
        <v>121</v>
      </c>
      <c r="B50" s="66">
        <v>113</v>
      </c>
      <c r="C50" s="68" t="s">
        <v>122</v>
      </c>
      <c r="D50" s="68"/>
      <c r="E50" s="74">
        <f>E51</f>
        <v>20</v>
      </c>
      <c r="F50" s="74">
        <f>F51</f>
        <v>20</v>
      </c>
      <c r="G50" s="77">
        <f>ROUND(F50/E50*100,1)</f>
        <v>100</v>
      </c>
    </row>
    <row r="51" spans="1:7" ht="17.25" customHeight="1">
      <c r="A51" s="54" t="s">
        <v>197</v>
      </c>
      <c r="B51" s="62">
        <v>113</v>
      </c>
      <c r="C51" s="63" t="s">
        <v>122</v>
      </c>
      <c r="D51" s="63" t="s">
        <v>67</v>
      </c>
      <c r="E51" s="64">
        <v>20</v>
      </c>
      <c r="F51" s="64">
        <v>20</v>
      </c>
      <c r="G51" s="76">
        <f>ROUND(F51/E51*100,1)</f>
        <v>100</v>
      </c>
    </row>
    <row r="52" spans="1:7" s="22" customFormat="1" ht="84" customHeight="1">
      <c r="A52" s="141" t="s">
        <v>174</v>
      </c>
      <c r="B52" s="66">
        <v>113</v>
      </c>
      <c r="C52" s="68" t="s">
        <v>168</v>
      </c>
      <c r="D52" s="68"/>
      <c r="E52" s="74">
        <f>E53</f>
        <v>30</v>
      </c>
      <c r="F52" s="74">
        <f>F53</f>
        <v>30</v>
      </c>
      <c r="G52" s="77">
        <f t="shared" si="2"/>
        <v>100</v>
      </c>
    </row>
    <row r="53" spans="1:7" ht="17.25" customHeight="1">
      <c r="A53" s="54" t="s">
        <v>197</v>
      </c>
      <c r="B53" s="62">
        <v>113</v>
      </c>
      <c r="C53" s="63" t="s">
        <v>168</v>
      </c>
      <c r="D53" s="63" t="s">
        <v>67</v>
      </c>
      <c r="E53" s="64">
        <v>30</v>
      </c>
      <c r="F53" s="64">
        <v>30</v>
      </c>
      <c r="G53" s="76">
        <f t="shared" si="2"/>
        <v>100</v>
      </c>
    </row>
    <row r="54" spans="1:7" s="39" customFormat="1" ht="17.25" customHeight="1">
      <c r="A54" s="59" t="s">
        <v>30</v>
      </c>
      <c r="B54" s="72">
        <v>300</v>
      </c>
      <c r="C54" s="67"/>
      <c r="D54" s="67"/>
      <c r="E54" s="69">
        <f t="shared" ref="E54:F56" si="3">E55</f>
        <v>27.9</v>
      </c>
      <c r="F54" s="69">
        <f t="shared" si="3"/>
        <v>0</v>
      </c>
      <c r="G54" s="108">
        <f t="shared" si="2"/>
        <v>0</v>
      </c>
    </row>
    <row r="55" spans="1:7" ht="32.25" customHeight="1">
      <c r="A55" s="59" t="s">
        <v>248</v>
      </c>
      <c r="B55" s="66">
        <v>310</v>
      </c>
      <c r="C55" s="63"/>
      <c r="D55" s="68"/>
      <c r="E55" s="74">
        <f t="shared" si="3"/>
        <v>27.9</v>
      </c>
      <c r="F55" s="74">
        <f t="shared" si="3"/>
        <v>0</v>
      </c>
      <c r="G55" s="76">
        <f t="shared" si="2"/>
        <v>0</v>
      </c>
    </row>
    <row r="56" spans="1:7" ht="46.5" customHeight="1">
      <c r="A56" s="34" t="s">
        <v>75</v>
      </c>
      <c r="B56" s="66">
        <v>310</v>
      </c>
      <c r="C56" s="68" t="s">
        <v>123</v>
      </c>
      <c r="D56" s="68"/>
      <c r="E56" s="74">
        <f t="shared" si="3"/>
        <v>27.9</v>
      </c>
      <c r="F56" s="74">
        <f t="shared" si="3"/>
        <v>0</v>
      </c>
      <c r="G56" s="77">
        <f t="shared" si="2"/>
        <v>0</v>
      </c>
    </row>
    <row r="57" spans="1:7" ht="19.5" customHeight="1">
      <c r="A57" s="51" t="s">
        <v>100</v>
      </c>
      <c r="B57" s="62">
        <v>310</v>
      </c>
      <c r="C57" s="63" t="s">
        <v>123</v>
      </c>
      <c r="D57" s="63" t="s">
        <v>67</v>
      </c>
      <c r="E57" s="64">
        <v>27.9</v>
      </c>
      <c r="F57" s="64">
        <v>0</v>
      </c>
      <c r="G57" s="76">
        <f t="shared" si="2"/>
        <v>0</v>
      </c>
    </row>
    <row r="58" spans="1:7" s="39" customFormat="1" ht="16.5" customHeight="1">
      <c r="A58" s="59" t="s">
        <v>31</v>
      </c>
      <c r="B58" s="72">
        <v>400</v>
      </c>
      <c r="C58" s="67"/>
      <c r="D58" s="67"/>
      <c r="E58" s="69">
        <f>E59+E62</f>
        <v>476.9</v>
      </c>
      <c r="F58" s="69">
        <f>F59+F62</f>
        <v>20</v>
      </c>
      <c r="G58" s="112">
        <f t="shared" ref="G58:G110" si="4">ROUND(F58/E58*100,1)</f>
        <v>4.2</v>
      </c>
    </row>
    <row r="59" spans="1:7" s="32" customFormat="1" ht="17.25" customHeight="1">
      <c r="A59" s="34" t="s">
        <v>32</v>
      </c>
      <c r="B59" s="66">
        <v>401</v>
      </c>
      <c r="C59" s="68"/>
      <c r="D59" s="68"/>
      <c r="E59" s="74">
        <f t="shared" ref="E59:F60" si="5">E60</f>
        <v>456.9</v>
      </c>
      <c r="F59" s="74">
        <f t="shared" si="5"/>
        <v>0</v>
      </c>
      <c r="G59" s="88">
        <f t="shared" si="4"/>
        <v>0</v>
      </c>
    </row>
    <row r="60" spans="1:7" s="22" customFormat="1" ht="32.4">
      <c r="A60" s="58" t="s">
        <v>217</v>
      </c>
      <c r="B60" s="66">
        <v>401</v>
      </c>
      <c r="C60" s="68" t="s">
        <v>124</v>
      </c>
      <c r="D60" s="68"/>
      <c r="E60" s="74">
        <f t="shared" si="5"/>
        <v>456.9</v>
      </c>
      <c r="F60" s="74">
        <f t="shared" si="5"/>
        <v>0</v>
      </c>
      <c r="G60" s="88">
        <f t="shared" si="4"/>
        <v>0</v>
      </c>
    </row>
    <row r="61" spans="1:7" ht="16.5" customHeight="1">
      <c r="A61" s="38" t="s">
        <v>256</v>
      </c>
      <c r="B61" s="62">
        <v>401</v>
      </c>
      <c r="C61" s="63" t="s">
        <v>124</v>
      </c>
      <c r="D61" s="63" t="s">
        <v>249</v>
      </c>
      <c r="E61" s="64">
        <v>456.9</v>
      </c>
      <c r="F61" s="64">
        <v>0</v>
      </c>
      <c r="G61" s="89">
        <f t="shared" si="4"/>
        <v>0</v>
      </c>
    </row>
    <row r="62" spans="1:7" s="22" customFormat="1" ht="15.75" customHeight="1">
      <c r="A62" s="34" t="s">
        <v>125</v>
      </c>
      <c r="B62" s="66">
        <v>412</v>
      </c>
      <c r="C62" s="68"/>
      <c r="D62" s="68"/>
      <c r="E62" s="74">
        <f>E63</f>
        <v>20</v>
      </c>
      <c r="F62" s="90">
        <f>F63</f>
        <v>20</v>
      </c>
      <c r="G62" s="88">
        <f t="shared" si="4"/>
        <v>100</v>
      </c>
    </row>
    <row r="63" spans="1:7" ht="21" customHeight="1">
      <c r="A63" s="34" t="s">
        <v>126</v>
      </c>
      <c r="B63" s="66">
        <v>412</v>
      </c>
      <c r="C63" s="68" t="s">
        <v>127</v>
      </c>
      <c r="D63" s="68"/>
      <c r="E63" s="74">
        <f>E64</f>
        <v>20</v>
      </c>
      <c r="F63" s="90">
        <f>F64</f>
        <v>20</v>
      </c>
      <c r="G63" s="88">
        <f t="shared" si="4"/>
        <v>100</v>
      </c>
    </row>
    <row r="64" spans="1:7" ht="19.5" customHeight="1">
      <c r="A64" s="51" t="s">
        <v>100</v>
      </c>
      <c r="B64" s="62">
        <v>412</v>
      </c>
      <c r="C64" s="63" t="s">
        <v>127</v>
      </c>
      <c r="D64" s="63" t="s">
        <v>67</v>
      </c>
      <c r="E64" s="64">
        <v>20</v>
      </c>
      <c r="F64" s="79">
        <v>20</v>
      </c>
      <c r="G64" s="89">
        <f t="shared" si="4"/>
        <v>100</v>
      </c>
    </row>
    <row r="65" spans="1:7" s="39" customFormat="1" ht="17.25" customHeight="1">
      <c r="A65" s="59" t="s">
        <v>33</v>
      </c>
      <c r="B65" s="72">
        <v>500</v>
      </c>
      <c r="C65" s="67"/>
      <c r="D65" s="67"/>
      <c r="E65" s="69">
        <f>E66</f>
        <v>95303</v>
      </c>
      <c r="F65" s="69">
        <f>F66</f>
        <v>42030.1</v>
      </c>
      <c r="G65" s="112">
        <f t="shared" si="4"/>
        <v>44.1</v>
      </c>
    </row>
    <row r="66" spans="1:7" s="22" customFormat="1" ht="20.25" customHeight="1">
      <c r="A66" s="34" t="s">
        <v>34</v>
      </c>
      <c r="B66" s="66">
        <v>503</v>
      </c>
      <c r="C66" s="68"/>
      <c r="D66" s="68"/>
      <c r="E66" s="74">
        <f>E67+E69+E73+E75+E77+E79+E83+E85+E71+E81</f>
        <v>95303</v>
      </c>
      <c r="F66" s="74">
        <f>F67+F69+F73+F75+F77+F79+F83+F85+F71+F81</f>
        <v>42030.1</v>
      </c>
      <c r="G66" s="88">
        <f t="shared" si="4"/>
        <v>44.1</v>
      </c>
    </row>
    <row r="67" spans="1:7" s="22" customFormat="1" ht="64.8">
      <c r="A67" s="249" t="s">
        <v>195</v>
      </c>
      <c r="B67" s="133">
        <v>503</v>
      </c>
      <c r="C67" s="134" t="s">
        <v>196</v>
      </c>
      <c r="D67" s="134"/>
      <c r="E67" s="130">
        <f>E68</f>
        <v>43809</v>
      </c>
      <c r="F67" s="130">
        <f>F68</f>
        <v>23292.3</v>
      </c>
      <c r="G67" s="131">
        <f t="shared" si="4"/>
        <v>53.2</v>
      </c>
    </row>
    <row r="68" spans="1:7" ht="17.25" customHeight="1">
      <c r="A68" s="51" t="s">
        <v>197</v>
      </c>
      <c r="B68" s="152">
        <v>503</v>
      </c>
      <c r="C68" s="140" t="s">
        <v>196</v>
      </c>
      <c r="D68" s="140" t="s">
        <v>67</v>
      </c>
      <c r="E68" s="138">
        <v>43809</v>
      </c>
      <c r="F68" s="142">
        <v>23292.3</v>
      </c>
      <c r="G68" s="139">
        <f t="shared" si="4"/>
        <v>53.2</v>
      </c>
    </row>
    <row r="69" spans="1:7" ht="16.2">
      <c r="A69" s="249" t="s">
        <v>251</v>
      </c>
      <c r="B69" s="133">
        <v>503</v>
      </c>
      <c r="C69" s="134" t="s">
        <v>198</v>
      </c>
      <c r="D69" s="134"/>
      <c r="E69" s="130">
        <f>E70</f>
        <v>5000</v>
      </c>
      <c r="F69" s="130">
        <f>F70</f>
        <v>0</v>
      </c>
      <c r="G69" s="131">
        <f t="shared" si="4"/>
        <v>0</v>
      </c>
    </row>
    <row r="70" spans="1:7" s="22" customFormat="1" ht="16.5" customHeight="1">
      <c r="A70" s="51" t="s">
        <v>197</v>
      </c>
      <c r="B70" s="152">
        <v>503</v>
      </c>
      <c r="C70" s="140" t="s">
        <v>198</v>
      </c>
      <c r="D70" s="140" t="s">
        <v>67</v>
      </c>
      <c r="E70" s="138">
        <v>5000</v>
      </c>
      <c r="F70" s="138">
        <v>0</v>
      </c>
      <c r="G70" s="139">
        <f t="shared" si="4"/>
        <v>0</v>
      </c>
    </row>
    <row r="71" spans="1:7" s="22" customFormat="1" ht="51" customHeight="1">
      <c r="A71" s="249" t="s">
        <v>253</v>
      </c>
      <c r="B71" s="133">
        <v>503</v>
      </c>
      <c r="C71" s="134" t="s">
        <v>252</v>
      </c>
      <c r="D71" s="134"/>
      <c r="E71" s="130">
        <f>E72</f>
        <v>685.1</v>
      </c>
      <c r="F71" s="130">
        <f>F72</f>
        <v>0</v>
      </c>
      <c r="G71" s="131">
        <f>ROUND(F71/E71*100,1)</f>
        <v>0</v>
      </c>
    </row>
    <row r="72" spans="1:7" s="22" customFormat="1" ht="16.5" customHeight="1">
      <c r="A72" s="51" t="s">
        <v>197</v>
      </c>
      <c r="B72" s="152">
        <v>503</v>
      </c>
      <c r="C72" s="140" t="s">
        <v>252</v>
      </c>
      <c r="D72" s="140" t="s">
        <v>67</v>
      </c>
      <c r="E72" s="138">
        <v>685.1</v>
      </c>
      <c r="F72" s="138">
        <v>0</v>
      </c>
      <c r="G72" s="139">
        <f>ROUND(F72/E72*100,1)</f>
        <v>0</v>
      </c>
    </row>
    <row r="73" spans="1:7" ht="48.6">
      <c r="A73" s="141" t="s">
        <v>199</v>
      </c>
      <c r="B73" s="128">
        <v>503</v>
      </c>
      <c r="C73" s="129" t="s">
        <v>200</v>
      </c>
      <c r="D73" s="129"/>
      <c r="E73" s="220">
        <f>E74</f>
        <v>7972</v>
      </c>
      <c r="F73" s="174">
        <f>F74</f>
        <v>3242.6</v>
      </c>
      <c r="G73" s="131">
        <f t="shared" si="4"/>
        <v>40.700000000000003</v>
      </c>
    </row>
    <row r="74" spans="1:7" ht="16.5" customHeight="1">
      <c r="A74" s="51" t="s">
        <v>197</v>
      </c>
      <c r="B74" s="136">
        <v>503</v>
      </c>
      <c r="C74" s="137" t="s">
        <v>200</v>
      </c>
      <c r="D74" s="137" t="s">
        <v>67</v>
      </c>
      <c r="E74" s="143">
        <v>7972</v>
      </c>
      <c r="F74" s="142">
        <v>3242.6</v>
      </c>
      <c r="G74" s="131">
        <f t="shared" si="4"/>
        <v>40.700000000000003</v>
      </c>
    </row>
    <row r="75" spans="1:7" s="22" customFormat="1" ht="64.8">
      <c r="A75" s="250" t="s">
        <v>201</v>
      </c>
      <c r="B75" s="128">
        <v>503</v>
      </c>
      <c r="C75" s="129" t="s">
        <v>202</v>
      </c>
      <c r="D75" s="129"/>
      <c r="E75" s="220">
        <f>E76</f>
        <v>1000</v>
      </c>
      <c r="F75" s="174">
        <f>F76</f>
        <v>773.2</v>
      </c>
      <c r="G75" s="131">
        <f>ROUND(F75/E75*100,1)</f>
        <v>77.3</v>
      </c>
    </row>
    <row r="76" spans="1:7" s="22" customFormat="1" ht="21" customHeight="1">
      <c r="A76" s="51" t="s">
        <v>197</v>
      </c>
      <c r="B76" s="136">
        <v>503</v>
      </c>
      <c r="C76" s="137" t="s">
        <v>202</v>
      </c>
      <c r="D76" s="137" t="s">
        <v>67</v>
      </c>
      <c r="E76" s="143">
        <v>1000</v>
      </c>
      <c r="F76" s="142">
        <v>773.2</v>
      </c>
      <c r="G76" s="139">
        <f>ROUND(F76/E76*100,1)</f>
        <v>77.3</v>
      </c>
    </row>
    <row r="77" spans="1:7" ht="48.6">
      <c r="A77" s="141" t="s">
        <v>203</v>
      </c>
      <c r="B77" s="128">
        <v>503</v>
      </c>
      <c r="C77" s="129" t="s">
        <v>204</v>
      </c>
      <c r="D77" s="129"/>
      <c r="E77" s="220">
        <f>E78</f>
        <v>1198</v>
      </c>
      <c r="F77" s="174">
        <f>F78</f>
        <v>0</v>
      </c>
      <c r="G77" s="131">
        <f t="shared" si="4"/>
        <v>0</v>
      </c>
    </row>
    <row r="78" spans="1:7" ht="19.5" customHeight="1">
      <c r="A78" s="51" t="s">
        <v>197</v>
      </c>
      <c r="B78" s="136">
        <v>503</v>
      </c>
      <c r="C78" s="137" t="s">
        <v>204</v>
      </c>
      <c r="D78" s="137" t="s">
        <v>67</v>
      </c>
      <c r="E78" s="143">
        <v>1198</v>
      </c>
      <c r="F78" s="142">
        <v>0</v>
      </c>
      <c r="G78" s="139">
        <f t="shared" si="4"/>
        <v>0</v>
      </c>
    </row>
    <row r="79" spans="1:7" s="22" customFormat="1" ht="32.4">
      <c r="A79" s="58" t="s">
        <v>205</v>
      </c>
      <c r="B79" s="133">
        <v>503</v>
      </c>
      <c r="C79" s="134" t="s">
        <v>206</v>
      </c>
      <c r="D79" s="134"/>
      <c r="E79" s="130">
        <f>E80</f>
        <v>33778.5</v>
      </c>
      <c r="F79" s="130">
        <f>F80</f>
        <v>14722</v>
      </c>
      <c r="G79" s="131">
        <f t="shared" si="4"/>
        <v>43.6</v>
      </c>
    </row>
    <row r="80" spans="1:7" ht="16.5" customHeight="1">
      <c r="A80" s="51" t="s">
        <v>197</v>
      </c>
      <c r="B80" s="152">
        <v>503</v>
      </c>
      <c r="C80" s="140" t="s">
        <v>206</v>
      </c>
      <c r="D80" s="140" t="s">
        <v>67</v>
      </c>
      <c r="E80" s="138">
        <v>33778.5</v>
      </c>
      <c r="F80" s="138">
        <v>14722</v>
      </c>
      <c r="G80" s="131">
        <f t="shared" si="4"/>
        <v>43.6</v>
      </c>
    </row>
    <row r="81" spans="1:7" ht="48.6">
      <c r="A81" s="141" t="s">
        <v>264</v>
      </c>
      <c r="B81" s="128">
        <v>503</v>
      </c>
      <c r="C81" s="129" t="s">
        <v>263</v>
      </c>
      <c r="D81" s="129"/>
      <c r="E81" s="220">
        <f>E82</f>
        <v>260.39999999999998</v>
      </c>
      <c r="F81" s="220">
        <f>F82</f>
        <v>0</v>
      </c>
      <c r="G81" s="131">
        <f>ROUND(F81/E81*100,1)</f>
        <v>0</v>
      </c>
    </row>
    <row r="82" spans="1:7" ht="16.5" customHeight="1">
      <c r="A82" s="51" t="s">
        <v>197</v>
      </c>
      <c r="B82" s="136">
        <v>503</v>
      </c>
      <c r="C82" s="137" t="s">
        <v>263</v>
      </c>
      <c r="D82" s="137" t="s">
        <v>67</v>
      </c>
      <c r="E82" s="143">
        <v>260.39999999999998</v>
      </c>
      <c r="F82" s="143">
        <v>0</v>
      </c>
      <c r="G82" s="139">
        <f>ROUND(F82/E82*100,1)</f>
        <v>0</v>
      </c>
    </row>
    <row r="83" spans="1:7" ht="18.75" customHeight="1">
      <c r="A83" s="141" t="s">
        <v>207</v>
      </c>
      <c r="B83" s="128">
        <v>503</v>
      </c>
      <c r="C83" s="129" t="s">
        <v>208</v>
      </c>
      <c r="D83" s="129"/>
      <c r="E83" s="220">
        <f>E84</f>
        <v>1000</v>
      </c>
      <c r="F83" s="220">
        <f>F84</f>
        <v>0</v>
      </c>
      <c r="G83" s="131">
        <f t="shared" si="4"/>
        <v>0</v>
      </c>
    </row>
    <row r="84" spans="1:7" s="22" customFormat="1" ht="21.75" customHeight="1">
      <c r="A84" s="51" t="s">
        <v>197</v>
      </c>
      <c r="B84" s="136">
        <v>503</v>
      </c>
      <c r="C84" s="137" t="s">
        <v>208</v>
      </c>
      <c r="D84" s="137" t="s">
        <v>67</v>
      </c>
      <c r="E84" s="143">
        <v>1000</v>
      </c>
      <c r="F84" s="143">
        <v>0</v>
      </c>
      <c r="G84" s="139">
        <f t="shared" si="4"/>
        <v>0</v>
      </c>
    </row>
    <row r="85" spans="1:7" ht="16.5" customHeight="1">
      <c r="A85" s="141" t="s">
        <v>59</v>
      </c>
      <c r="B85" s="128">
        <v>503</v>
      </c>
      <c r="C85" s="129" t="s">
        <v>209</v>
      </c>
      <c r="D85" s="129"/>
      <c r="E85" s="220">
        <f>E86</f>
        <v>600</v>
      </c>
      <c r="F85" s="220">
        <f>F86</f>
        <v>0</v>
      </c>
      <c r="G85" s="131">
        <f t="shared" si="4"/>
        <v>0</v>
      </c>
    </row>
    <row r="86" spans="1:7" ht="16.5" customHeight="1">
      <c r="A86" s="51" t="s">
        <v>197</v>
      </c>
      <c r="B86" s="136">
        <v>503</v>
      </c>
      <c r="C86" s="137" t="s">
        <v>210</v>
      </c>
      <c r="D86" s="137" t="s">
        <v>67</v>
      </c>
      <c r="E86" s="143">
        <v>600</v>
      </c>
      <c r="F86" s="143">
        <v>0</v>
      </c>
      <c r="G86" s="139">
        <f t="shared" si="4"/>
        <v>0</v>
      </c>
    </row>
    <row r="87" spans="1:7" s="39" customFormat="1" ht="16.5" customHeight="1">
      <c r="A87" s="104" t="s">
        <v>35</v>
      </c>
      <c r="B87" s="105">
        <v>700</v>
      </c>
      <c r="C87" s="106"/>
      <c r="D87" s="113"/>
      <c r="E87" s="107">
        <f t="shared" ref="E87:F89" si="6">E88</f>
        <v>40</v>
      </c>
      <c r="F87" s="69">
        <f t="shared" si="6"/>
        <v>0</v>
      </c>
      <c r="G87" s="112">
        <f t="shared" si="4"/>
        <v>0</v>
      </c>
    </row>
    <row r="88" spans="1:7" ht="18" customHeight="1">
      <c r="A88" s="167" t="s">
        <v>69</v>
      </c>
      <c r="B88" s="66">
        <v>705</v>
      </c>
      <c r="C88" s="91"/>
      <c r="D88" s="68"/>
      <c r="E88" s="74">
        <f t="shared" si="6"/>
        <v>40</v>
      </c>
      <c r="F88" s="74">
        <f t="shared" si="6"/>
        <v>0</v>
      </c>
      <c r="G88" s="88">
        <f t="shared" si="4"/>
        <v>0</v>
      </c>
    </row>
    <row r="89" spans="1:7" s="22" customFormat="1" ht="47.25" customHeight="1">
      <c r="A89" s="222" t="s">
        <v>76</v>
      </c>
      <c r="B89" s="66">
        <v>705</v>
      </c>
      <c r="C89" s="238">
        <v>4280000181</v>
      </c>
      <c r="D89" s="68"/>
      <c r="E89" s="74">
        <f t="shared" si="6"/>
        <v>40</v>
      </c>
      <c r="F89" s="74">
        <f t="shared" si="6"/>
        <v>0</v>
      </c>
      <c r="G89" s="88">
        <f t="shared" si="4"/>
        <v>0</v>
      </c>
    </row>
    <row r="90" spans="1:7" ht="17.25" customHeight="1">
      <c r="A90" s="51" t="s">
        <v>197</v>
      </c>
      <c r="B90" s="93">
        <v>705</v>
      </c>
      <c r="C90" s="92">
        <v>4280000181</v>
      </c>
      <c r="D90" s="94" t="s">
        <v>67</v>
      </c>
      <c r="E90" s="64">
        <v>40</v>
      </c>
      <c r="F90" s="64">
        <v>0</v>
      </c>
      <c r="G90" s="89">
        <f t="shared" si="4"/>
        <v>0</v>
      </c>
    </row>
    <row r="91" spans="1:7" s="39" customFormat="1" ht="16.5" customHeight="1">
      <c r="A91" s="59" t="s">
        <v>36</v>
      </c>
      <c r="B91" s="72">
        <v>800</v>
      </c>
      <c r="C91" s="67"/>
      <c r="D91" s="67"/>
      <c r="E91" s="69">
        <f>E92+E95</f>
        <v>15660.1</v>
      </c>
      <c r="F91" s="69">
        <f>F92+F95</f>
        <v>4022.4</v>
      </c>
      <c r="G91" s="112">
        <f t="shared" si="4"/>
        <v>25.7</v>
      </c>
    </row>
    <row r="92" spans="1:7" ht="16.5" customHeight="1">
      <c r="A92" s="34" t="s">
        <v>37</v>
      </c>
      <c r="B92" s="66">
        <v>801</v>
      </c>
      <c r="C92" s="68"/>
      <c r="D92" s="68"/>
      <c r="E92" s="74">
        <f>E93</f>
        <v>11410.1</v>
      </c>
      <c r="F92" s="74">
        <f>F93</f>
        <v>2990.5</v>
      </c>
      <c r="G92" s="89">
        <f t="shared" si="4"/>
        <v>26.2</v>
      </c>
    </row>
    <row r="93" spans="1:7" ht="33.75" customHeight="1">
      <c r="A93" s="58" t="s">
        <v>171</v>
      </c>
      <c r="B93" s="66">
        <v>801</v>
      </c>
      <c r="C93" s="68" t="s">
        <v>130</v>
      </c>
      <c r="D93" s="68"/>
      <c r="E93" s="74">
        <f>E94</f>
        <v>11410.1</v>
      </c>
      <c r="F93" s="74">
        <f>F94</f>
        <v>2990.5</v>
      </c>
      <c r="G93" s="88">
        <f t="shared" si="4"/>
        <v>26.2</v>
      </c>
    </row>
    <row r="94" spans="1:7" ht="20.25" customHeight="1">
      <c r="A94" s="51" t="s">
        <v>197</v>
      </c>
      <c r="B94" s="62">
        <v>801</v>
      </c>
      <c r="C94" s="63" t="s">
        <v>130</v>
      </c>
      <c r="D94" s="63" t="s">
        <v>67</v>
      </c>
      <c r="E94" s="64">
        <v>11410.1</v>
      </c>
      <c r="F94" s="64">
        <v>2990.5</v>
      </c>
      <c r="G94" s="89">
        <f t="shared" si="4"/>
        <v>26.2</v>
      </c>
    </row>
    <row r="95" spans="1:7" s="61" customFormat="1" ht="18" customHeight="1">
      <c r="A95" s="35" t="s">
        <v>60</v>
      </c>
      <c r="B95" s="66">
        <v>804</v>
      </c>
      <c r="C95" s="68"/>
      <c r="D95" s="68"/>
      <c r="E95" s="74">
        <f>E96+E98+E108+E100+E102+E104+E106</f>
        <v>4250</v>
      </c>
      <c r="F95" s="74">
        <f>F96+F98+F108+F100</f>
        <v>1031.9000000000001</v>
      </c>
      <c r="G95" s="88">
        <f t="shared" si="4"/>
        <v>24.3</v>
      </c>
    </row>
    <row r="96" spans="1:7" s="61" customFormat="1" ht="19.5" customHeight="1">
      <c r="A96" s="141" t="s">
        <v>169</v>
      </c>
      <c r="B96" s="66">
        <v>804</v>
      </c>
      <c r="C96" s="68" t="s">
        <v>170</v>
      </c>
      <c r="D96" s="68"/>
      <c r="E96" s="74">
        <f>E97</f>
        <v>630</v>
      </c>
      <c r="F96" s="90">
        <f>F97</f>
        <v>260.5</v>
      </c>
      <c r="G96" s="88">
        <f t="shared" ref="G96:G109" si="7">ROUND(F96/E96*100,1)</f>
        <v>41.3</v>
      </c>
    </row>
    <row r="97" spans="1:7" s="61" customFormat="1" ht="18" customHeight="1">
      <c r="A97" s="51" t="s">
        <v>197</v>
      </c>
      <c r="B97" s="62">
        <v>804</v>
      </c>
      <c r="C97" s="63" t="s">
        <v>170</v>
      </c>
      <c r="D97" s="63" t="s">
        <v>67</v>
      </c>
      <c r="E97" s="64">
        <v>630</v>
      </c>
      <c r="F97" s="79">
        <v>260.5</v>
      </c>
      <c r="G97" s="89">
        <f t="shared" si="7"/>
        <v>41.3</v>
      </c>
    </row>
    <row r="98" spans="1:7" s="61" customFormat="1" ht="17.399999999999999">
      <c r="A98" s="141" t="s">
        <v>155</v>
      </c>
      <c r="B98" s="66">
        <v>804</v>
      </c>
      <c r="C98" s="68" t="s">
        <v>131</v>
      </c>
      <c r="D98" s="68"/>
      <c r="E98" s="74">
        <f>E99</f>
        <v>2000</v>
      </c>
      <c r="F98" s="90">
        <f>F99</f>
        <v>708.9</v>
      </c>
      <c r="G98" s="88">
        <f t="shared" si="7"/>
        <v>35.4</v>
      </c>
    </row>
    <row r="99" spans="1:7" s="61" customFormat="1" ht="18" customHeight="1">
      <c r="A99" s="51" t="s">
        <v>197</v>
      </c>
      <c r="B99" s="62">
        <v>804</v>
      </c>
      <c r="C99" s="63" t="s">
        <v>131</v>
      </c>
      <c r="D99" s="63" t="s">
        <v>67</v>
      </c>
      <c r="E99" s="64">
        <v>2000</v>
      </c>
      <c r="F99" s="79">
        <v>708.9</v>
      </c>
      <c r="G99" s="89">
        <f t="shared" si="7"/>
        <v>35.4</v>
      </c>
    </row>
    <row r="100" spans="1:7" s="61" customFormat="1" ht="32.4">
      <c r="A100" s="141" t="s">
        <v>77</v>
      </c>
      <c r="B100" s="66">
        <v>804</v>
      </c>
      <c r="C100" s="68" t="s">
        <v>128</v>
      </c>
      <c r="D100" s="68"/>
      <c r="E100" s="74">
        <f>E101</f>
        <v>780</v>
      </c>
      <c r="F100" s="90">
        <f>F101</f>
        <v>15</v>
      </c>
      <c r="G100" s="88">
        <f t="shared" si="7"/>
        <v>1.9</v>
      </c>
    </row>
    <row r="101" spans="1:7" s="61" customFormat="1" ht="18" customHeight="1">
      <c r="A101" s="51" t="s">
        <v>197</v>
      </c>
      <c r="B101" s="62">
        <v>804</v>
      </c>
      <c r="C101" s="63" t="s">
        <v>128</v>
      </c>
      <c r="D101" s="63" t="s">
        <v>67</v>
      </c>
      <c r="E101" s="64">
        <v>780</v>
      </c>
      <c r="F101" s="79">
        <v>15</v>
      </c>
      <c r="G101" s="89">
        <f t="shared" si="7"/>
        <v>1.9</v>
      </c>
    </row>
    <row r="102" spans="1:7" s="61" customFormat="1" ht="33.75" customHeight="1">
      <c r="A102" s="141" t="s">
        <v>262</v>
      </c>
      <c r="B102" s="66">
        <v>804</v>
      </c>
      <c r="C102" s="68" t="s">
        <v>265</v>
      </c>
      <c r="D102" s="68"/>
      <c r="E102" s="74">
        <f>E103</f>
        <v>100</v>
      </c>
      <c r="F102" s="90">
        <f>F103</f>
        <v>0</v>
      </c>
      <c r="G102" s="88">
        <f t="shared" si="7"/>
        <v>0</v>
      </c>
    </row>
    <row r="103" spans="1:7" s="61" customFormat="1" ht="18" customHeight="1">
      <c r="A103" s="51" t="s">
        <v>197</v>
      </c>
      <c r="B103" s="62">
        <v>804</v>
      </c>
      <c r="C103" s="63" t="s">
        <v>119</v>
      </c>
      <c r="D103" s="63" t="s">
        <v>67</v>
      </c>
      <c r="E103" s="64">
        <v>100</v>
      </c>
      <c r="F103" s="79">
        <v>0</v>
      </c>
      <c r="G103" s="89">
        <f t="shared" si="7"/>
        <v>0</v>
      </c>
    </row>
    <row r="104" spans="1:7" s="61" customFormat="1" ht="51" customHeight="1">
      <c r="A104" s="141" t="s">
        <v>257</v>
      </c>
      <c r="B104" s="66">
        <v>804</v>
      </c>
      <c r="C104" s="68" t="s">
        <v>266</v>
      </c>
      <c r="D104" s="68"/>
      <c r="E104" s="74">
        <f>E105</f>
        <v>145</v>
      </c>
      <c r="F104" s="90">
        <f>F105</f>
        <v>0</v>
      </c>
      <c r="G104" s="88">
        <f>ROUND(F104/E104*100,1)</f>
        <v>0</v>
      </c>
    </row>
    <row r="105" spans="1:7" s="61" customFormat="1" ht="18" customHeight="1">
      <c r="A105" s="51" t="s">
        <v>197</v>
      </c>
      <c r="B105" s="62">
        <v>804</v>
      </c>
      <c r="C105" s="63" t="s">
        <v>120</v>
      </c>
      <c r="D105" s="63" t="s">
        <v>67</v>
      </c>
      <c r="E105" s="64">
        <v>145</v>
      </c>
      <c r="F105" s="79">
        <v>0</v>
      </c>
      <c r="G105" s="89">
        <f>ROUND(F105/E105*100,1)</f>
        <v>0</v>
      </c>
    </row>
    <row r="106" spans="1:7" s="61" customFormat="1" ht="48.6">
      <c r="A106" s="141" t="s">
        <v>129</v>
      </c>
      <c r="B106" s="66">
        <v>804</v>
      </c>
      <c r="C106" s="68" t="s">
        <v>122</v>
      </c>
      <c r="D106" s="68"/>
      <c r="E106" s="74">
        <f>E107</f>
        <v>450</v>
      </c>
      <c r="F106" s="90">
        <f>F107</f>
        <v>0</v>
      </c>
      <c r="G106" s="88">
        <f>ROUND(F106/E106*100,1)</f>
        <v>0</v>
      </c>
    </row>
    <row r="107" spans="1:7" s="61" customFormat="1" ht="18" customHeight="1">
      <c r="A107" s="51" t="s">
        <v>197</v>
      </c>
      <c r="B107" s="62">
        <v>804</v>
      </c>
      <c r="C107" s="63" t="s">
        <v>122</v>
      </c>
      <c r="D107" s="63" t="s">
        <v>67</v>
      </c>
      <c r="E107" s="64">
        <v>450</v>
      </c>
      <c r="F107" s="79">
        <v>0</v>
      </c>
      <c r="G107" s="89">
        <f>ROUND(F107/E107*100,1)</f>
        <v>0</v>
      </c>
    </row>
    <row r="108" spans="1:7" ht="81">
      <c r="A108" s="141" t="s">
        <v>174</v>
      </c>
      <c r="B108" s="66">
        <v>804</v>
      </c>
      <c r="C108" s="68" t="s">
        <v>168</v>
      </c>
      <c r="D108" s="68"/>
      <c r="E108" s="74">
        <f>E109</f>
        <v>145</v>
      </c>
      <c r="F108" s="74">
        <f>F109</f>
        <v>47.5</v>
      </c>
      <c r="G108" s="77">
        <f t="shared" si="7"/>
        <v>32.799999999999997</v>
      </c>
    </row>
    <row r="109" spans="1:7" ht="18.75" customHeight="1">
      <c r="A109" s="51" t="s">
        <v>197</v>
      </c>
      <c r="B109" s="62">
        <v>804</v>
      </c>
      <c r="C109" s="63" t="s">
        <v>168</v>
      </c>
      <c r="D109" s="63" t="s">
        <v>67</v>
      </c>
      <c r="E109" s="64">
        <v>145</v>
      </c>
      <c r="F109" s="64">
        <v>47.5</v>
      </c>
      <c r="G109" s="76">
        <f t="shared" si="7"/>
        <v>32.799999999999997</v>
      </c>
    </row>
    <row r="110" spans="1:7" s="39" customFormat="1" ht="16.5" customHeight="1">
      <c r="A110" s="96" t="s">
        <v>38</v>
      </c>
      <c r="B110" s="72">
        <v>1000</v>
      </c>
      <c r="C110" s="67"/>
      <c r="D110" s="67"/>
      <c r="E110" s="69">
        <f>E114+E117+E111</f>
        <v>25504.6</v>
      </c>
      <c r="F110" s="69">
        <f>F114+F117+F111</f>
        <v>12567.900000000001</v>
      </c>
      <c r="G110" s="112">
        <f t="shared" si="4"/>
        <v>49.3</v>
      </c>
    </row>
    <row r="111" spans="1:7" s="39" customFormat="1" ht="16.5" customHeight="1">
      <c r="A111" s="35" t="s">
        <v>172</v>
      </c>
      <c r="B111" s="128">
        <v>1001</v>
      </c>
      <c r="C111" s="129"/>
      <c r="D111" s="129"/>
      <c r="E111" s="130">
        <f>E112</f>
        <v>666.1</v>
      </c>
      <c r="F111" s="174">
        <f>F112</f>
        <v>460.2</v>
      </c>
      <c r="G111" s="131">
        <f t="shared" ref="G111:G116" si="8">ROUND(F111/E111*100,1)</f>
        <v>69.099999999999994</v>
      </c>
    </row>
    <row r="112" spans="1:7" s="39" customFormat="1" ht="31.2">
      <c r="A112" s="35" t="s">
        <v>215</v>
      </c>
      <c r="B112" s="128">
        <v>1001</v>
      </c>
      <c r="C112" s="129" t="s">
        <v>214</v>
      </c>
      <c r="D112" s="129"/>
      <c r="E112" s="130">
        <f>E113</f>
        <v>666.1</v>
      </c>
      <c r="F112" s="174">
        <f>F113</f>
        <v>460.2</v>
      </c>
      <c r="G112" s="131">
        <f t="shared" si="8"/>
        <v>69.099999999999994</v>
      </c>
    </row>
    <row r="113" spans="1:7" s="39" customFormat="1" ht="16.5" customHeight="1">
      <c r="A113" s="51" t="s">
        <v>70</v>
      </c>
      <c r="B113" s="136">
        <v>1001</v>
      </c>
      <c r="C113" s="137" t="s">
        <v>214</v>
      </c>
      <c r="D113" s="137" t="s">
        <v>71</v>
      </c>
      <c r="E113" s="65">
        <v>666.1</v>
      </c>
      <c r="F113" s="65">
        <v>460.2</v>
      </c>
      <c r="G113" s="139">
        <f t="shared" si="8"/>
        <v>69.099999999999994</v>
      </c>
    </row>
    <row r="114" spans="1:7" s="42" customFormat="1" ht="18" customHeight="1">
      <c r="A114" s="35" t="s">
        <v>216</v>
      </c>
      <c r="B114" s="128">
        <v>1003</v>
      </c>
      <c r="C114" s="129"/>
      <c r="D114" s="129"/>
      <c r="E114" s="130">
        <f>E115</f>
        <v>1239.0999999999999</v>
      </c>
      <c r="F114" s="174">
        <f>F115</f>
        <v>453</v>
      </c>
      <c r="G114" s="131">
        <f t="shared" si="8"/>
        <v>36.6</v>
      </c>
    </row>
    <row r="115" spans="1:7" s="22" customFormat="1" ht="62.4">
      <c r="A115" s="256" t="s">
        <v>254</v>
      </c>
      <c r="B115" s="128">
        <v>1003</v>
      </c>
      <c r="C115" s="129" t="s">
        <v>213</v>
      </c>
      <c r="D115" s="129"/>
      <c r="E115" s="130">
        <f>E116</f>
        <v>1239.0999999999999</v>
      </c>
      <c r="F115" s="174">
        <f>F116</f>
        <v>453</v>
      </c>
      <c r="G115" s="131">
        <f t="shared" si="8"/>
        <v>36.6</v>
      </c>
    </row>
    <row r="116" spans="1:7" ht="17.25" customHeight="1">
      <c r="A116" s="51" t="s">
        <v>70</v>
      </c>
      <c r="B116" s="136">
        <v>1003</v>
      </c>
      <c r="C116" s="137" t="s">
        <v>213</v>
      </c>
      <c r="D116" s="137" t="s">
        <v>71</v>
      </c>
      <c r="E116" s="65">
        <v>1239.0999999999999</v>
      </c>
      <c r="F116" s="65">
        <v>453</v>
      </c>
      <c r="G116" s="139">
        <f t="shared" si="8"/>
        <v>36.6</v>
      </c>
    </row>
    <row r="117" spans="1:7" s="97" customFormat="1" ht="16.5" customHeight="1">
      <c r="A117" s="96" t="s">
        <v>39</v>
      </c>
      <c r="B117" s="72">
        <v>1004</v>
      </c>
      <c r="C117" s="70"/>
      <c r="D117" s="70"/>
      <c r="E117" s="69">
        <f>E118+E120</f>
        <v>23599.4</v>
      </c>
      <c r="F117" s="69">
        <f>F118+F120</f>
        <v>11654.7</v>
      </c>
      <c r="G117" s="98">
        <f t="shared" ref="G117:G125" si="9">ROUND(F117/E117*100,1)</f>
        <v>49.4</v>
      </c>
    </row>
    <row r="118" spans="1:7" ht="49.5" customHeight="1">
      <c r="A118" s="35" t="s">
        <v>78</v>
      </c>
      <c r="B118" s="66">
        <v>1004</v>
      </c>
      <c r="C118" s="67" t="s">
        <v>112</v>
      </c>
      <c r="D118" s="68"/>
      <c r="E118" s="69">
        <f>E119</f>
        <v>14951.5</v>
      </c>
      <c r="F118" s="69">
        <f>F119</f>
        <v>7610.9</v>
      </c>
      <c r="G118" s="77">
        <f t="shared" si="9"/>
        <v>50.9</v>
      </c>
    </row>
    <row r="119" spans="1:7" ht="18.75" customHeight="1">
      <c r="A119" s="51" t="s">
        <v>70</v>
      </c>
      <c r="B119" s="62">
        <v>1004</v>
      </c>
      <c r="C119" s="70" t="s">
        <v>112</v>
      </c>
      <c r="D119" s="63" t="s">
        <v>71</v>
      </c>
      <c r="E119" s="71">
        <v>14951.5</v>
      </c>
      <c r="F119" s="71">
        <v>7610.9</v>
      </c>
      <c r="G119" s="76">
        <f t="shared" si="9"/>
        <v>50.9</v>
      </c>
    </row>
    <row r="120" spans="1:7" ht="36.75" customHeight="1">
      <c r="A120" s="35" t="s">
        <v>109</v>
      </c>
      <c r="B120" s="72">
        <v>1004</v>
      </c>
      <c r="C120" s="67" t="s">
        <v>108</v>
      </c>
      <c r="D120" s="67"/>
      <c r="E120" s="69">
        <f>E121</f>
        <v>8647.9</v>
      </c>
      <c r="F120" s="69">
        <f>F121</f>
        <v>4043.8</v>
      </c>
      <c r="G120" s="77">
        <f t="shared" si="9"/>
        <v>46.8</v>
      </c>
    </row>
    <row r="121" spans="1:7" ht="16.5" customHeight="1">
      <c r="A121" s="51" t="s">
        <v>70</v>
      </c>
      <c r="B121" s="73">
        <v>1004</v>
      </c>
      <c r="C121" s="70" t="s">
        <v>108</v>
      </c>
      <c r="D121" s="70" t="s">
        <v>71</v>
      </c>
      <c r="E121" s="71">
        <v>8647.9</v>
      </c>
      <c r="F121" s="71">
        <v>4043.8</v>
      </c>
      <c r="G121" s="76">
        <f t="shared" si="9"/>
        <v>46.8</v>
      </c>
    </row>
    <row r="122" spans="1:7" s="40" customFormat="1" ht="16.5" customHeight="1">
      <c r="A122" s="59" t="s">
        <v>40</v>
      </c>
      <c r="B122" s="72">
        <v>1100</v>
      </c>
      <c r="C122" s="67"/>
      <c r="D122" s="67"/>
      <c r="E122" s="69">
        <f t="shared" ref="E122:F124" si="10">E123</f>
        <v>440</v>
      </c>
      <c r="F122" s="69">
        <f t="shared" si="10"/>
        <v>35</v>
      </c>
      <c r="G122" s="98">
        <f t="shared" si="9"/>
        <v>8</v>
      </c>
    </row>
    <row r="123" spans="1:7" ht="17.25" customHeight="1">
      <c r="A123" s="34" t="s">
        <v>110</v>
      </c>
      <c r="B123" s="66">
        <v>1101</v>
      </c>
      <c r="C123" s="63"/>
      <c r="D123" s="68"/>
      <c r="E123" s="74">
        <f t="shared" si="10"/>
        <v>440</v>
      </c>
      <c r="F123" s="74">
        <f t="shared" si="10"/>
        <v>35</v>
      </c>
      <c r="G123" s="77">
        <f t="shared" si="9"/>
        <v>8</v>
      </c>
    </row>
    <row r="124" spans="1:7" s="22" customFormat="1" ht="50.25" customHeight="1">
      <c r="A124" s="34" t="s">
        <v>111</v>
      </c>
      <c r="B124" s="66">
        <v>1101</v>
      </c>
      <c r="C124" s="68" t="s">
        <v>107</v>
      </c>
      <c r="D124" s="68"/>
      <c r="E124" s="74">
        <f t="shared" si="10"/>
        <v>440</v>
      </c>
      <c r="F124" s="74">
        <f t="shared" si="10"/>
        <v>35</v>
      </c>
      <c r="G124" s="77">
        <f t="shared" si="9"/>
        <v>8</v>
      </c>
    </row>
    <row r="125" spans="1:7" ht="16.5" customHeight="1">
      <c r="A125" s="51" t="s">
        <v>197</v>
      </c>
      <c r="B125" s="62">
        <v>1101</v>
      </c>
      <c r="C125" s="63" t="s">
        <v>107</v>
      </c>
      <c r="D125" s="63" t="s">
        <v>67</v>
      </c>
      <c r="E125" s="64">
        <v>440</v>
      </c>
      <c r="F125" s="64">
        <v>35</v>
      </c>
      <c r="G125" s="77">
        <f t="shared" si="9"/>
        <v>8</v>
      </c>
    </row>
    <row r="126" spans="1:7" s="103" customFormat="1" ht="16.5" customHeight="1">
      <c r="A126" s="59" t="s">
        <v>41</v>
      </c>
      <c r="B126" s="72">
        <v>1200</v>
      </c>
      <c r="C126" s="67"/>
      <c r="D126" s="67"/>
      <c r="E126" s="69">
        <f t="shared" ref="E126:F128" si="11">E127</f>
        <v>1720.8</v>
      </c>
      <c r="F126" s="69">
        <f t="shared" si="11"/>
        <v>846.6</v>
      </c>
      <c r="G126" s="98">
        <f xml:space="preserve"> ROUND(F126/E126*100,1)</f>
        <v>49.2</v>
      </c>
    </row>
    <row r="127" spans="1:7" s="4" customFormat="1" ht="16.5" customHeight="1">
      <c r="A127" s="34" t="s">
        <v>42</v>
      </c>
      <c r="B127" s="66">
        <v>1202</v>
      </c>
      <c r="C127" s="63"/>
      <c r="D127" s="68"/>
      <c r="E127" s="74">
        <f t="shared" si="11"/>
        <v>1720.8</v>
      </c>
      <c r="F127" s="74">
        <f t="shared" si="11"/>
        <v>846.6</v>
      </c>
      <c r="G127" s="98">
        <f xml:space="preserve"> ROUND(F127/E127*100,1)</f>
        <v>49.2</v>
      </c>
    </row>
    <row r="128" spans="1:7" s="41" customFormat="1" ht="18" customHeight="1">
      <c r="A128" s="34" t="s">
        <v>79</v>
      </c>
      <c r="B128" s="66">
        <v>1202</v>
      </c>
      <c r="C128" s="68" t="s">
        <v>106</v>
      </c>
      <c r="D128" s="239"/>
      <c r="E128" s="74">
        <f t="shared" si="11"/>
        <v>1720.8</v>
      </c>
      <c r="F128" s="74">
        <f t="shared" si="11"/>
        <v>846.6</v>
      </c>
      <c r="G128" s="98">
        <f xml:space="preserve"> ROUND(F128/E128*100,1)</f>
        <v>49.2</v>
      </c>
    </row>
    <row r="129" spans="1:7" ht="16.5" customHeight="1">
      <c r="A129" s="51" t="s">
        <v>197</v>
      </c>
      <c r="B129" s="62">
        <v>1202</v>
      </c>
      <c r="C129" s="63" t="s">
        <v>106</v>
      </c>
      <c r="D129" s="114" t="s">
        <v>67</v>
      </c>
      <c r="E129" s="64">
        <v>1720.8</v>
      </c>
      <c r="F129" s="64">
        <v>846.6</v>
      </c>
      <c r="G129" s="75">
        <f>ROUND(F129/E129*100,1)</f>
        <v>49.2</v>
      </c>
    </row>
    <row r="130" spans="1:7" ht="15.6">
      <c r="A130" s="60" t="s">
        <v>43</v>
      </c>
      <c r="B130" s="117"/>
      <c r="C130" s="117"/>
      <c r="D130" s="99"/>
      <c r="E130" s="99">
        <f>E8+E54+E58+E65+E87+E91+E110+E122+E126</f>
        <v>183684.6</v>
      </c>
      <c r="F130" s="99">
        <f>F8+F54+F58+F65+F87+F91+F110+F122+F126</f>
        <v>79812.5</v>
      </c>
      <c r="G130" s="100">
        <f>ROUND(F130/E130*100,1)</f>
        <v>43.5</v>
      </c>
    </row>
  </sheetData>
  <mergeCells count="9">
    <mergeCell ref="E1:G1"/>
    <mergeCell ref="G6:G7"/>
    <mergeCell ref="A6:A7"/>
    <mergeCell ref="B6:B7"/>
    <mergeCell ref="A3:F3"/>
    <mergeCell ref="C6:C7"/>
    <mergeCell ref="D6:D7"/>
    <mergeCell ref="E6:E7"/>
    <mergeCell ref="F6:F7"/>
  </mergeCells>
  <phoneticPr fontId="15" type="noConversion"/>
  <printOptions horizontalCentered="1"/>
  <pageMargins left="0.47244094488188981" right="0.31496062992125984" top="0.43307086614173229" bottom="0.27" header="0.41" footer="0.27559055118110237"/>
  <pageSetup paperSize="9" scale="7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75" workbookViewId="0">
      <selection activeCell="B24" sqref="B24"/>
    </sheetView>
  </sheetViews>
  <sheetFormatPr defaultRowHeight="13.2"/>
  <cols>
    <col min="1" max="1" width="31.5546875" customWidth="1"/>
    <col min="2" max="2" width="79.44140625" customWidth="1"/>
    <col min="3" max="3" width="14.6640625" customWidth="1"/>
    <col min="4" max="4" width="16" customWidth="1"/>
  </cols>
  <sheetData>
    <row r="1" spans="1:4" ht="15.6">
      <c r="C1" s="2" t="s">
        <v>73</v>
      </c>
    </row>
    <row r="2" spans="1:4" ht="19.5" customHeight="1">
      <c r="B2" s="4" t="s">
        <v>62</v>
      </c>
    </row>
    <row r="3" spans="1:4" ht="13.8">
      <c r="B3" s="4"/>
    </row>
    <row r="4" spans="1:4" ht="13.8">
      <c r="B4" s="4"/>
    </row>
    <row r="6" spans="1:4" ht="16.8">
      <c r="A6" s="5" t="s">
        <v>58</v>
      </c>
    </row>
    <row r="7" spans="1:4" ht="16.8">
      <c r="A7" s="5" t="s">
        <v>63</v>
      </c>
    </row>
    <row r="8" spans="1:4" ht="16.8">
      <c r="A8" s="5"/>
    </row>
    <row r="9" spans="1:4" ht="13.8">
      <c r="C9" s="6" t="s">
        <v>1</v>
      </c>
    </row>
    <row r="10" spans="1:4" ht="13.8">
      <c r="A10" s="7" t="s">
        <v>2</v>
      </c>
      <c r="B10" s="8" t="s">
        <v>18</v>
      </c>
      <c r="C10" s="7" t="s">
        <v>45</v>
      </c>
      <c r="D10" s="9" t="s">
        <v>46</v>
      </c>
    </row>
    <row r="11" spans="1:4" ht="23.25" customHeight="1">
      <c r="A11" s="10" t="s">
        <v>47</v>
      </c>
      <c r="B11" s="11" t="s">
        <v>48</v>
      </c>
      <c r="C11" s="12">
        <f>C12+C14</f>
        <v>0</v>
      </c>
      <c r="D11" s="21">
        <f>D12+D14</f>
        <v>8496.2999999999993</v>
      </c>
    </row>
    <row r="12" spans="1:4" ht="19.5" customHeight="1">
      <c r="A12" s="13" t="s">
        <v>49</v>
      </c>
      <c r="B12" s="14" t="s">
        <v>50</v>
      </c>
      <c r="C12" s="15">
        <v>-120510</v>
      </c>
      <c r="D12" s="25">
        <v>-9827</v>
      </c>
    </row>
    <row r="13" spans="1:4" ht="30.75" customHeight="1">
      <c r="A13" s="13" t="s">
        <v>51</v>
      </c>
      <c r="B13" s="14" t="s">
        <v>52</v>
      </c>
      <c r="C13" s="15">
        <f>C12</f>
        <v>-120510</v>
      </c>
      <c r="D13" s="25">
        <f>D12</f>
        <v>-9827</v>
      </c>
    </row>
    <row r="14" spans="1:4" ht="15.75" customHeight="1">
      <c r="A14" s="13" t="s">
        <v>53</v>
      </c>
      <c r="B14" s="14" t="s">
        <v>54</v>
      </c>
      <c r="C14" s="15">
        <v>120510</v>
      </c>
      <c r="D14" s="16">
        <v>18323.3</v>
      </c>
    </row>
    <row r="15" spans="1:4" ht="30" customHeight="1">
      <c r="A15" s="13" t="s">
        <v>55</v>
      </c>
      <c r="B15" s="14" t="s">
        <v>56</v>
      </c>
      <c r="C15" s="15">
        <f>C14</f>
        <v>120510</v>
      </c>
      <c r="D15" s="16">
        <v>18323.3</v>
      </c>
    </row>
    <row r="16" spans="1:4" ht="33" customHeight="1">
      <c r="A16" s="17"/>
      <c r="B16" s="18" t="s">
        <v>57</v>
      </c>
      <c r="C16" s="19">
        <f>C11</f>
        <v>0</v>
      </c>
      <c r="D16" s="20">
        <f>D11</f>
        <v>8496.2999999999993</v>
      </c>
    </row>
  </sheetData>
  <phoneticPr fontId="0" type="noConversion"/>
  <printOptions horizontalCentered="1"/>
  <pageMargins left="0.78740157480314965" right="0.43307086614173229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topLeftCell="B1" zoomScale="78" zoomScaleNormal="78" workbookViewId="0">
      <selection activeCell="J23" sqref="J23"/>
    </sheetView>
  </sheetViews>
  <sheetFormatPr defaultRowHeight="19.5" customHeight="1"/>
  <cols>
    <col min="1" max="1" width="2" hidden="1" customWidth="1"/>
    <col min="2" max="2" width="31.44140625" customWidth="1"/>
    <col min="3" max="3" width="71.33203125" customWidth="1"/>
    <col min="4" max="4" width="13.109375" customWidth="1"/>
    <col min="5" max="5" width="17.33203125" customWidth="1"/>
  </cols>
  <sheetData>
    <row r="1" spans="2:8" ht="19.5" customHeight="1">
      <c r="B1" s="4"/>
    </row>
    <row r="2" spans="2:8" ht="15.75" customHeight="1">
      <c r="B2" s="2"/>
      <c r="C2" s="187"/>
      <c r="D2" s="188" t="s">
        <v>145</v>
      </c>
      <c r="E2" s="189"/>
      <c r="F2" s="189"/>
      <c r="G2" s="189"/>
      <c r="H2" s="189"/>
    </row>
    <row r="3" spans="2:8" ht="13.5" customHeight="1">
      <c r="B3" s="187"/>
      <c r="C3" s="187"/>
      <c r="D3" s="188" t="s">
        <v>270</v>
      </c>
      <c r="E3" s="189"/>
      <c r="F3" s="189"/>
      <c r="G3" s="189"/>
      <c r="H3" s="189"/>
    </row>
    <row r="4" spans="2:8" ht="13.5" customHeight="1">
      <c r="B4" s="2"/>
      <c r="C4" s="2"/>
      <c r="D4" s="188"/>
    </row>
    <row r="5" spans="2:8" ht="19.5" customHeight="1">
      <c r="B5" s="2"/>
      <c r="C5" s="2"/>
      <c r="D5" s="188"/>
    </row>
    <row r="6" spans="2:8" ht="19.5" customHeight="1">
      <c r="B6" s="2"/>
      <c r="C6" s="2"/>
      <c r="D6" s="2"/>
    </row>
    <row r="7" spans="2:8" ht="19.5" customHeight="1">
      <c r="B7" s="312" t="s">
        <v>149</v>
      </c>
      <c r="C7" s="312"/>
      <c r="D7" s="312"/>
      <c r="E7" s="312"/>
      <c r="F7" s="217"/>
    </row>
    <row r="8" spans="2:8" ht="19.5" customHeight="1">
      <c r="B8" s="313" t="s">
        <v>271</v>
      </c>
      <c r="C8" s="313"/>
      <c r="D8" s="313"/>
      <c r="E8" s="313"/>
      <c r="F8" s="217"/>
    </row>
    <row r="9" spans="2:8" ht="19.5" customHeight="1">
      <c r="B9" s="216"/>
      <c r="C9" s="186"/>
      <c r="D9" s="186"/>
      <c r="E9" s="217"/>
      <c r="F9" s="217"/>
    </row>
    <row r="10" spans="2:8" ht="19.5" customHeight="1">
      <c r="B10" s="2"/>
      <c r="C10" s="2"/>
      <c r="D10" s="2"/>
      <c r="E10" s="2" t="s">
        <v>146</v>
      </c>
    </row>
    <row r="11" spans="2:8" ht="19.5" customHeight="1">
      <c r="B11" s="190" t="s">
        <v>2</v>
      </c>
      <c r="C11" s="190" t="s">
        <v>18</v>
      </c>
      <c r="D11" s="190" t="s">
        <v>45</v>
      </c>
      <c r="E11" s="190" t="s">
        <v>16</v>
      </c>
    </row>
    <row r="12" spans="2:8" ht="24" customHeight="1">
      <c r="B12" s="191" t="s">
        <v>147</v>
      </c>
      <c r="C12" s="192" t="s">
        <v>48</v>
      </c>
      <c r="D12" s="193">
        <f>D13+D15</f>
        <v>12000</v>
      </c>
      <c r="E12" s="194">
        <f>E13+E15</f>
        <v>-7281.1999999999971</v>
      </c>
    </row>
    <row r="13" spans="2:8" ht="24" customHeight="1">
      <c r="B13" s="195" t="s">
        <v>49</v>
      </c>
      <c r="C13" s="102" t="s">
        <v>50</v>
      </c>
      <c r="D13" s="196">
        <v>-171684.6</v>
      </c>
      <c r="E13" s="197">
        <v>-87093.7</v>
      </c>
    </row>
    <row r="14" spans="2:8" ht="44.25" customHeight="1">
      <c r="B14" s="195" t="s">
        <v>51</v>
      </c>
      <c r="C14" s="102" t="s">
        <v>162</v>
      </c>
      <c r="D14" s="196">
        <f>D13</f>
        <v>-171684.6</v>
      </c>
      <c r="E14" s="197">
        <f>E13</f>
        <v>-87093.7</v>
      </c>
    </row>
    <row r="15" spans="2:8" ht="19.5" customHeight="1">
      <c r="B15" s="195" t="s">
        <v>53</v>
      </c>
      <c r="C15" s="102" t="s">
        <v>54</v>
      </c>
      <c r="D15" s="198">
        <f>D16</f>
        <v>183684.6</v>
      </c>
      <c r="E15" s="197">
        <f>E16</f>
        <v>79812.5</v>
      </c>
    </row>
    <row r="16" spans="2:8" ht="43.5" customHeight="1">
      <c r="B16" s="195" t="s">
        <v>55</v>
      </c>
      <c r="C16" s="102" t="s">
        <v>163</v>
      </c>
      <c r="D16" s="198">
        <v>183684.6</v>
      </c>
      <c r="E16" s="197">
        <v>79812.5</v>
      </c>
    </row>
    <row r="17" spans="2:5" ht="31.5" customHeight="1">
      <c r="B17" s="199"/>
      <c r="C17" s="200" t="s">
        <v>148</v>
      </c>
      <c r="D17" s="201">
        <f>D12</f>
        <v>12000</v>
      </c>
      <c r="E17" s="202">
        <f>E12</f>
        <v>-7281.1999999999971</v>
      </c>
    </row>
    <row r="20" spans="2:5" ht="19.5" customHeight="1">
      <c r="B20" s="203"/>
      <c r="C20" s="204"/>
      <c r="D20" s="204"/>
      <c r="E20" s="204"/>
    </row>
    <row r="21" spans="2:5" ht="19.5" customHeight="1">
      <c r="B21" s="203"/>
      <c r="C21" s="204"/>
      <c r="D21" s="204"/>
      <c r="E21" s="204"/>
    </row>
    <row r="22" spans="2:5" ht="19.5" customHeight="1">
      <c r="B22" s="203"/>
      <c r="C22" s="204"/>
      <c r="D22" s="204"/>
      <c r="E22" s="204"/>
    </row>
    <row r="23" spans="2:5" ht="19.5" customHeight="1">
      <c r="B23" s="204"/>
      <c r="C23" s="204"/>
      <c r="D23" s="205"/>
      <c r="E23" s="204"/>
    </row>
    <row r="24" spans="2:5" ht="19.5" customHeight="1">
      <c r="B24" s="206"/>
      <c r="C24" s="206"/>
      <c r="D24" s="206"/>
      <c r="E24" s="207"/>
    </row>
    <row r="25" spans="2:5" ht="19.5" customHeight="1">
      <c r="B25" s="208"/>
      <c r="C25" s="209"/>
      <c r="D25" s="210"/>
      <c r="E25" s="210"/>
    </row>
    <row r="26" spans="2:5" ht="19.5" customHeight="1">
      <c r="B26" s="206"/>
      <c r="C26" s="211"/>
      <c r="D26" s="212"/>
      <c r="E26" s="206"/>
    </row>
    <row r="27" spans="2:5" ht="19.5" customHeight="1">
      <c r="B27" s="206"/>
      <c r="C27" s="211"/>
      <c r="D27" s="212"/>
      <c r="E27" s="206"/>
    </row>
    <row r="28" spans="2:5" ht="19.5" customHeight="1">
      <c r="B28" s="206"/>
      <c r="C28" s="211"/>
      <c r="D28" s="212"/>
      <c r="E28" s="206"/>
    </row>
    <row r="29" spans="2:5" ht="30.75" customHeight="1">
      <c r="B29" s="206"/>
      <c r="C29" s="211"/>
      <c r="D29" s="212"/>
      <c r="E29" s="206"/>
    </row>
    <row r="30" spans="2:5" ht="19.5" customHeight="1">
      <c r="B30" s="213"/>
      <c r="C30" s="214"/>
      <c r="D30" s="215"/>
      <c r="E30" s="215"/>
    </row>
    <row r="31" spans="2:5" ht="19.5" customHeight="1">
      <c r="B31" s="204"/>
      <c r="C31" s="204"/>
      <c r="D31" s="204"/>
      <c r="E31" s="204"/>
    </row>
    <row r="32" spans="2:5" ht="19.5" customHeight="1">
      <c r="B32" s="204"/>
      <c r="C32" s="204"/>
      <c r="D32" s="204"/>
      <c r="E32" s="204"/>
    </row>
  </sheetData>
  <mergeCells count="2"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Показатели исполнения</vt:lpstr>
      <vt:lpstr>Распределение </vt:lpstr>
      <vt:lpstr>Дефиц.</vt:lpstr>
      <vt:lpstr>ИФД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Келль Ксения Павловна</cp:lastModifiedBy>
  <cp:lastPrinted>2022-07-06T11:28:34Z</cp:lastPrinted>
  <dcterms:created xsi:type="dcterms:W3CDTF">1996-10-08T23:32:33Z</dcterms:created>
  <dcterms:modified xsi:type="dcterms:W3CDTF">2022-07-08T12:23:11Z</dcterms:modified>
</cp:coreProperties>
</file>