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Ведомств.стр." sheetId="1" state="hidden" r:id="rId1"/>
    <sheet name="Ведомств.стр. " sheetId="2" r:id="rId2"/>
  </sheets>
  <definedNames/>
  <calcPr fullCalcOnLoad="1"/>
</workbook>
</file>

<file path=xl/sharedStrings.xml><?xml version="1.0" encoding="utf-8"?>
<sst xmlns="http://schemas.openxmlformats.org/spreadsheetml/2006/main" count="958" uniqueCount="437">
  <si>
    <t>№ п/п</t>
  </si>
  <si>
    <t>Наименование</t>
  </si>
  <si>
    <t>ГРБС</t>
  </si>
  <si>
    <t>Раздел и подраздел</t>
  </si>
  <si>
    <t>Вид расходов</t>
  </si>
  <si>
    <t>Муниципальный Совет  МО МО Юнтолово (924)</t>
  </si>
  <si>
    <t>1.1.</t>
  </si>
  <si>
    <t>Функционирование высшего должностного лица субъекта Российской Федерации и органа местного самоуправления</t>
  </si>
  <si>
    <t>1.2.</t>
  </si>
  <si>
    <t>Другие общегосударственные вопросы</t>
  </si>
  <si>
    <t>Местная Администрация  МО МО Юнтолово (969)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</si>
  <si>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</si>
  <si>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2.</t>
  </si>
  <si>
    <t>2.1.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</si>
  <si>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</si>
  <si>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</si>
  <si>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</si>
  <si>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</si>
  <si>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</si>
  <si>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</si>
  <si>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Охрана семьи и детства</t>
  </si>
  <si>
    <t>Исполнено</t>
  </si>
  <si>
    <t>Приложение  4</t>
  </si>
  <si>
    <t>2.2.</t>
  </si>
  <si>
    <t>(тыс.руб.)</t>
  </si>
  <si>
    <t>НАЦИОНАЛЬНАЯ БЕЗОПАСНОСТЬ И ПРАВООХРАНИТЕЛЬНАЯ ДЕЯТЕЛЬНОСТЬ</t>
  </si>
  <si>
    <t>2.1.1.</t>
  </si>
  <si>
    <t>2.1.2.</t>
  </si>
  <si>
    <t>2.1.3.</t>
  </si>
  <si>
    <t>2.2.1.</t>
  </si>
  <si>
    <t>2.3.</t>
  </si>
  <si>
    <t>2.4.</t>
  </si>
  <si>
    <t>2.4.1.</t>
  </si>
  <si>
    <t>2.6.</t>
  </si>
  <si>
    <t>2.6.1.</t>
  </si>
  <si>
    <t>2.7.</t>
  </si>
  <si>
    <t>2.7.1.</t>
  </si>
  <si>
    <t>2.8.</t>
  </si>
  <si>
    <t>2.8.1.</t>
  </si>
  <si>
    <t xml:space="preserve">к Решению МС № ________ от _________ </t>
  </si>
  <si>
    <t>Массовый спорт</t>
  </si>
  <si>
    <t>СРЕДСТВА МАССОВОЙ ИНФОРМАЦИИ</t>
  </si>
  <si>
    <t>Защита населения и территорий  от чрезвычайных ситуаций природного и техногенного характера, гражданская оборона</t>
  </si>
  <si>
    <t>2.9.</t>
  </si>
  <si>
    <t>2.9.1.</t>
  </si>
  <si>
    <t>2.10.</t>
  </si>
  <si>
    <t>2.10.1.</t>
  </si>
  <si>
    <t>2.7.1.1.</t>
  </si>
  <si>
    <t>2.9.1.1.</t>
  </si>
  <si>
    <t>2.10.1.1.</t>
  </si>
  <si>
    <t>План с учетом изменений на отчетный период</t>
  </si>
  <si>
    <t xml:space="preserve"> Целевая статья</t>
  </si>
  <si>
    <t>002 01 00</t>
  </si>
  <si>
    <t>120</t>
  </si>
  <si>
    <t>002 03 01</t>
  </si>
  <si>
    <t>Компенсация расходов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</si>
  <si>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</si>
  <si>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</si>
  <si>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</si>
  <si>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>Уплата налогов, сборов и иных платежей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</si>
  <si>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</si>
  <si>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</si>
  <si>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</si>
  <si>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Поддержка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</si>
  <si>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</si>
  <si>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Размещение муниципального заказа</t>
  </si>
  <si>
    <t>092 02 00</t>
  </si>
  <si>
    <t>795 01 00</t>
  </si>
  <si>
    <t>219 01 00</t>
  </si>
  <si>
    <t>600 01 01</t>
  </si>
  <si>
    <t xml:space="preserve">600 01 02 </t>
  </si>
  <si>
    <t>600 01 02</t>
  </si>
  <si>
    <t>600 01 03</t>
  </si>
  <si>
    <t>600 01 04</t>
  </si>
  <si>
    <t>Выполнение оформления к праздничным мероприятиям на территории муниципального образования</t>
  </si>
  <si>
    <t>600 01 05</t>
  </si>
  <si>
    <t>600 02 03</t>
  </si>
  <si>
    <t>431 01 00</t>
  </si>
  <si>
    <t xml:space="preserve">КУЛЬТУРА, КИНЕМАТОГРАФИЯ </t>
  </si>
  <si>
    <t>Организация местных и участие в организации и проведении городских праздничных и иных зрелищных мероприятий</t>
  </si>
  <si>
    <t>002 06 02</t>
  </si>
  <si>
    <t>ФИЗИЧЕСКАЯ КУЛЬТУРА И СПОРТ</t>
  </si>
  <si>
    <t>Создание условий для развития на территории муниципального образования массовой физической культуры и спорта</t>
  </si>
  <si>
    <t xml:space="preserve"> РАСХОДЫ    ИТОГО</t>
  </si>
  <si>
    <t>% исполнения</t>
  </si>
  <si>
    <t>850</t>
  </si>
  <si>
    <t>240</t>
  </si>
  <si>
    <t>795 05 00</t>
  </si>
  <si>
    <t>795 03 00</t>
  </si>
  <si>
    <t>795 02 00</t>
  </si>
  <si>
    <t>795 04 00</t>
  </si>
  <si>
    <t xml:space="preserve">Ведомственная целевая программа в деятельности по профилактике правонарушений на территории муниципального образования 
</t>
  </si>
  <si>
    <t xml:space="preserve">Ведомственная целевая программа по информационному обеспечению населения 
</t>
  </si>
  <si>
    <t>ОБЩЕГОСУДАРСТВЕННЫЕ     ВОПРОСЫ</t>
  </si>
  <si>
    <t>1.</t>
  </si>
  <si>
    <t>1.1.1.</t>
  </si>
  <si>
    <t>1.1.1.1.</t>
  </si>
  <si>
    <t>1.2.1.</t>
  </si>
  <si>
    <t>1.2.1.1.</t>
  </si>
  <si>
    <t>1.2.2.</t>
  </si>
  <si>
    <t>1.2.2.1.</t>
  </si>
  <si>
    <t>1.2.3.</t>
  </si>
  <si>
    <t>1.2.3.1.</t>
  </si>
  <si>
    <t>1.2.3.2.</t>
  </si>
  <si>
    <t>2.1.1.1.</t>
  </si>
  <si>
    <t>2.1.2.1.</t>
  </si>
  <si>
    <t>2.1.2.2.</t>
  </si>
  <si>
    <t>2.1.2.3.</t>
  </si>
  <si>
    <t>2.1.3.1.</t>
  </si>
  <si>
    <t>2.3.1.</t>
  </si>
  <si>
    <t>2.3.1.1.</t>
  </si>
  <si>
    <t>2.4.1.1.</t>
  </si>
  <si>
    <t>2.6.1.1.</t>
  </si>
  <si>
    <t>2.8.1.1.</t>
  </si>
  <si>
    <t>2.6.2.</t>
  </si>
  <si>
    <t>2.6.2.1.</t>
  </si>
  <si>
    <t>2.6.3.</t>
  </si>
  <si>
    <t>2.6.3.1.</t>
  </si>
  <si>
    <t>2.6.4.</t>
  </si>
  <si>
    <t>2.6.4.1.</t>
  </si>
  <si>
    <t>2.6.5.</t>
  </si>
  <si>
    <t>2.6.5.1.</t>
  </si>
  <si>
    <t>2.6.6.</t>
  </si>
  <si>
    <t>2.6.6.1.</t>
  </si>
  <si>
    <t>Периодическая печать и издательства</t>
  </si>
  <si>
    <t>630</t>
  </si>
  <si>
    <t>2.2.1.1.</t>
  </si>
  <si>
    <t>2.2.3.</t>
  </si>
  <si>
    <t>2.2.4.</t>
  </si>
  <si>
    <t>2.2.4.1.</t>
  </si>
  <si>
    <t>2.2.5.</t>
  </si>
  <si>
    <t>2.2.5.1.</t>
  </si>
  <si>
    <t>Содержание Главы муниципального образования</t>
  </si>
  <si>
    <t>Содержание депутатов, осуществляющих свою деятельность на постоянной основе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</si>
  <si>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</si>
  <si>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1.2.3.3.</t>
  </si>
  <si>
    <t>Уплата прочих налогов, сборов и иных платежей</t>
  </si>
  <si>
    <t>Содержание Главы местной администрации (исполнительно-распорядительного органа муниципального образования)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</si>
  <si>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</si>
  <si>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</si>
  <si>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</si>
  <si>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</si>
  <si>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</si>
  <si>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Разработка проектной документации  благоустройства дворовых территорий</t>
  </si>
  <si>
    <t>600 01 06</t>
  </si>
  <si>
    <t>Изготовление, установка и содержание информационных стендов</t>
  </si>
  <si>
    <t>600 01 07</t>
  </si>
  <si>
    <t>Осуществление строительного контроля над выполнением работ по благоустройству</t>
  </si>
  <si>
    <t>600 01 08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</si>
  <si>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</si>
  <si>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</si>
  <si>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</si>
  <si>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</si>
  <si>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Проведение работ по военно-патриотическому воспитанию граждан РФ на территории муниципального образования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</si>
  <si>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</si>
  <si>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</si>
  <si>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</si>
  <si>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</si>
  <si>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795 06 00</t>
  </si>
  <si>
    <t>440 01 00</t>
  </si>
  <si>
    <t>Другие вопросы в области культуры и кинематографии</t>
  </si>
  <si>
    <t>2.11.</t>
  </si>
  <si>
    <t>2.11.1.</t>
  </si>
  <si>
    <t>2.11.1.1.</t>
  </si>
  <si>
    <t>487 01 00</t>
  </si>
  <si>
    <t>Ведомственная целевая программа по информационному обеспечению населения</t>
  </si>
  <si>
    <t>1.2.3.4.</t>
  </si>
  <si>
    <t>2.2.2.</t>
  </si>
  <si>
    <t>2.2.2.1.</t>
  </si>
  <si>
    <t>2.4.2.</t>
  </si>
  <si>
    <t>2.4.2.1.</t>
  </si>
  <si>
    <t>2.4.3.</t>
  </si>
  <si>
    <t>2.4.3.1.</t>
  </si>
  <si>
    <t>2.4.4.</t>
  </si>
  <si>
    <t>2.4.4.1.</t>
  </si>
  <si>
    <t>2.4.5.</t>
  </si>
  <si>
    <t>2.4.5.1.</t>
  </si>
  <si>
    <t>2.4.6.</t>
  </si>
  <si>
    <t>2.4.6.1.</t>
  </si>
  <si>
    <t>2.4.7.</t>
  </si>
  <si>
    <t>2.4.7.1.</t>
  </si>
  <si>
    <t>2.4.8.</t>
  </si>
  <si>
    <t>2.4.8.1.</t>
  </si>
  <si>
    <t>2.4.9.</t>
  </si>
  <si>
    <t>2.4.9.1.</t>
  </si>
  <si>
    <t>2.4.10.</t>
  </si>
  <si>
    <t>2.4.10.1.</t>
  </si>
  <si>
    <t>2.6.2.2.</t>
  </si>
  <si>
    <t>2.9.1.2.</t>
  </si>
  <si>
    <t>511 80 04</t>
  </si>
  <si>
    <t>511 80 03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</si>
  <si>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</si>
  <si>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</si>
  <si>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</si>
  <si>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Социальные выплаты гражданам, кроме публичных нормативных социальных выплат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</si>
  <si>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</si>
  <si>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</si>
  <si>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</si>
  <si>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</si>
  <si>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Исполнение судебных актов </t>
  </si>
  <si>
    <t>800</t>
  </si>
  <si>
    <t>830</t>
  </si>
  <si>
    <t>1.2.3.5.</t>
  </si>
  <si>
    <t>1.2.3.6.</t>
  </si>
  <si>
    <t>1.2.3.7.</t>
  </si>
  <si>
    <t>1.2.2.2.</t>
  </si>
  <si>
    <t>1.2.1.2.</t>
  </si>
  <si>
    <t>2.1.2.4.</t>
  </si>
  <si>
    <t>2.1.2.5.</t>
  </si>
  <si>
    <t>2.1.2.6.</t>
  </si>
  <si>
    <t>Расходы на исполнение государственного полномочия по составлению протоколов об административных правонарушениях</t>
  </si>
  <si>
    <t>002 80 01</t>
  </si>
  <si>
    <t>Резервные фонды</t>
  </si>
  <si>
    <t>Резервный фонд Местной Администрации</t>
  </si>
  <si>
    <t>Резервные средства</t>
  </si>
  <si>
    <t>070 01 00</t>
  </si>
  <si>
    <t>870</t>
  </si>
  <si>
    <t xml:space="preserve">Предоставление субсидий бюджетным, автономным учреждениям и иным некомерческим организациям </t>
  </si>
  <si>
    <t>Субсидии некомерческим организациям ( за исключением государственных муниципальных учреждений)</t>
  </si>
  <si>
    <t>600</t>
  </si>
  <si>
    <t>Членские взносы в Совет муниципальных образований Санкт-Петербурга</t>
  </si>
  <si>
    <t>092 03 00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</si>
  <si>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</si>
  <si>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</si>
  <si>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Организация информирования, консультирования содействия жителям муниципального образования по вопросам создания товариществ собственников жилья, вопросам создания товариществ собственников жилья, советов многоквартирных домов, формирования земельных участков</t>
  </si>
  <si>
    <t>092 06 00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</si>
  <si>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</si>
  <si>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</si>
  <si>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работ, временного трудоустройства несовершеннолетних в возрасте от 14 до 18 лет, безработных граждан</t>
  </si>
  <si>
    <t>Субсидии юридическим лицам (кроме некомерческих организаций), индивидуальным предпринимателям, физическим лицам</t>
  </si>
  <si>
    <t>510 01 00</t>
  </si>
  <si>
    <t>810</t>
  </si>
  <si>
    <t>Содержание территорий зеленых насаждений внутриквартального озеленения</t>
  </si>
  <si>
    <t>600 01 09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</si>
  <si>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</si>
  <si>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 муниципальных служащих</t>
  </si>
  <si>
    <t>428 01 00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</si>
  <si>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</si>
  <si>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</si>
  <si>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Ведомственная целевая программа участия в профилактике экстремизма и терроризма на территории муниципального образования</t>
  </si>
  <si>
    <t>Расходы на исполнение  государственного полномочия по выплате денежных средств на вознаграждения приемным родителям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</si>
  <si>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</si>
  <si>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</si>
  <si>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</si>
  <si>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360</t>
  </si>
  <si>
    <t>300</t>
  </si>
  <si>
    <t>Расходы на исполнение  государственных полномочий по выплате денежных средств на вознаграждение приемным родителям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</si>
  <si>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</si>
  <si>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по организации и осуществлению деятельности по опеке и попечительству за счет собственных доходов бюджета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</si>
  <si>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</si>
  <si>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313</t>
  </si>
  <si>
    <t>002 80 02</t>
  </si>
  <si>
    <t>Избирательная комиссия МО МО Юнтолово</t>
  </si>
  <si>
    <t>Обеспечение проведения выборов и референдумов</t>
  </si>
  <si>
    <t>020 01 00</t>
  </si>
  <si>
    <t>000 00 00</t>
  </si>
  <si>
    <t xml:space="preserve">                                Показатели расходов бюджета муниципального образования МО Юнтолово за 2015 год   по ведомственной структуре расходов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</si>
  <si>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</si>
  <si>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Муниципальный Совет  МО МО Юнтолово (924) </t>
  </si>
  <si>
    <t xml:space="preserve">Местная Администрация  МО МО Юнтолово (969) </t>
  </si>
  <si>
    <t>1.1.2.</t>
  </si>
  <si>
    <t>1.1.2.1.</t>
  </si>
  <si>
    <t>1.1.2.2.</t>
  </si>
  <si>
    <t>1.1.2.3.</t>
  </si>
  <si>
    <t>1.1.3.</t>
  </si>
  <si>
    <t>1.1.3.1.</t>
  </si>
  <si>
    <t>1.3.</t>
  </si>
  <si>
    <t>Расходы на обеспечение доступа к информации о деятельности органов местного самоуправления</t>
  </si>
  <si>
    <t>1.3.2.</t>
  </si>
  <si>
    <t>1.3.2.1.</t>
  </si>
  <si>
    <t>Осуществление закупок товаров,работ,услуг для обеспечения муниципальных нужд</t>
  </si>
  <si>
    <t>1.3.3.</t>
  </si>
  <si>
    <t>1.3.3.1.</t>
  </si>
  <si>
    <t>1.3.5.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</si>
  <si>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</si>
  <si>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1.3.5.1.</t>
  </si>
  <si>
    <t>Защита населения и территории  от чрезвычайных ситуаций природного и техногенного характера, гражданская оборона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</si>
  <si>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</si>
  <si>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3.</t>
  </si>
  <si>
    <t>3.1.</t>
  </si>
  <si>
    <t>3.1.1.</t>
  </si>
  <si>
    <t>3.1.1.1.</t>
  </si>
  <si>
    <t>Другие вопросы в области национальной экономики</t>
  </si>
  <si>
    <t xml:space="preserve">Содействие развитию малого бизнеса на территории муниципального образования </t>
  </si>
  <si>
    <t>4.</t>
  </si>
  <si>
    <t>4.1.</t>
  </si>
  <si>
    <t>4.1.1.1.</t>
  </si>
  <si>
    <t>4.1.2.</t>
  </si>
  <si>
    <t>4.1.2.1.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</si>
  <si>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</si>
  <si>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</si>
  <si>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</si>
  <si>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</si>
  <si>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</si>
  <si>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</si>
  <si>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</si>
  <si>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</si>
  <si>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</si>
  <si>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</si>
  <si>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4.1.7.</t>
  </si>
  <si>
    <t>4.1.7.1.</t>
  </si>
  <si>
    <t>4.1.8.</t>
  </si>
  <si>
    <t>4.1.8.1.</t>
  </si>
  <si>
    <t>4.1.9.</t>
  </si>
  <si>
    <t>4.1.9.1.</t>
  </si>
  <si>
    <t>4.1.11.</t>
  </si>
  <si>
    <t>5.</t>
  </si>
  <si>
    <t>5.1.1.1.</t>
  </si>
  <si>
    <t>5.1.1.</t>
  </si>
  <si>
    <t>5.1.</t>
  </si>
  <si>
    <t>5.2.</t>
  </si>
  <si>
    <t>5.2.1.</t>
  </si>
  <si>
    <t>5.2.1.1.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</si>
  <si>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</si>
  <si>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5.2.2.</t>
  </si>
  <si>
    <t>5.2.2.1.</t>
  </si>
  <si>
    <t>Ведомственная целевая программа  участия вдеятельности по профилактике правонарушений на  территории муниципального образования</t>
  </si>
  <si>
    <t>5.2.3.</t>
  </si>
  <si>
    <t>5.2.3.1.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</si>
  <si>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</si>
  <si>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>6.</t>
  </si>
  <si>
    <t>6.1.</t>
  </si>
  <si>
    <t>6.1.1.</t>
  </si>
  <si>
    <t>6.1.1.1.</t>
  </si>
  <si>
    <t>6.2.</t>
  </si>
  <si>
    <t>6.2.1.</t>
  </si>
  <si>
    <t>6.2.1.1.</t>
  </si>
  <si>
    <t>7.</t>
  </si>
  <si>
    <t>7.1.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</si>
  <si>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</si>
  <si>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 xml:space="preserve">Социальное обеспечение и иные выплаты населению </t>
  </si>
  <si>
    <t>8.</t>
  </si>
  <si>
    <t>8.1.</t>
  </si>
  <si>
    <t>8.1.1.</t>
  </si>
  <si>
    <t>8.1.1.1.</t>
  </si>
  <si>
    <t>9.</t>
  </si>
  <si>
    <t>9.1.</t>
  </si>
  <si>
    <t>9.1.1.</t>
  </si>
  <si>
    <t>9.1.1.1.</t>
  </si>
  <si>
    <t xml:space="preserve"> ИТОГО   РАСХОДЫ</t>
  </si>
  <si>
    <t>Приложение  3</t>
  </si>
  <si>
    <t xml:space="preserve">                                Показатели расходов бюджета внутригородского муниципального образования Санкт-Петербурга </t>
  </si>
  <si>
    <t xml:space="preserve">09200 G0100 </t>
  </si>
  <si>
    <t>00200 00010</t>
  </si>
  <si>
    <t>00200 00021</t>
  </si>
  <si>
    <t>00200 00022</t>
  </si>
  <si>
    <t>00200 00023</t>
  </si>
  <si>
    <t>09200 00440</t>
  </si>
  <si>
    <t>00200 00031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</si>
  <si>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</si>
  <si>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00200 00032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</si>
  <si>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</si>
  <si>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</si>
  <si>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</si>
  <si>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00200 Г0850</t>
  </si>
  <si>
    <t>07000 00060</t>
  </si>
  <si>
    <t>09200 00075</t>
  </si>
  <si>
    <t>09200 00076</t>
  </si>
  <si>
    <t>79500 00510</t>
  </si>
  <si>
    <t>79500 00520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</si>
  <si>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</si>
  <si>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34500 00110</t>
  </si>
  <si>
    <t>60000 00131</t>
  </si>
  <si>
    <t>60000 00132</t>
  </si>
  <si>
    <t>60000 00133</t>
  </si>
  <si>
    <t>60000 00141</t>
  </si>
  <si>
    <t>60000 00142</t>
  </si>
  <si>
    <t>60000 00151</t>
  </si>
  <si>
    <t>60000 00152</t>
  </si>
  <si>
    <t>60000 00161</t>
  </si>
  <si>
    <t>60000 00162</t>
  </si>
  <si>
    <t>60000 00164</t>
  </si>
  <si>
    <t>60000 00165</t>
  </si>
  <si>
    <t>42800 00181</t>
  </si>
  <si>
    <t>79500 00490</t>
  </si>
  <si>
    <t>79500 00530</t>
  </si>
  <si>
    <t>45000 00200</t>
  </si>
  <si>
    <t>45000 00560</t>
  </si>
  <si>
    <t>51100 G0860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</si>
  <si>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</si>
  <si>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 G0870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</si>
  <si>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</si>
  <si>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Физическая культура</t>
  </si>
  <si>
    <t>51200 00240</t>
  </si>
  <si>
    <t>Опубликование муниципальных правовых актов, иной информации</t>
  </si>
  <si>
    <t>45700 00250</t>
  </si>
  <si>
    <t xml:space="preserve">45700 00250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</si>
  <si>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</si>
  <si>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</si>
  <si>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50500 00230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</si>
  <si>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</si>
  <si>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</si>
  <si>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Главы Местной Администрации (исполнительно-распорядительного органа) муниципального образования</t>
  </si>
  <si>
    <t xml:space="preserve">Ведомственная целевая программа участия в деятельности по профилактике правонарушений на территории муниципального образования 
</t>
  </si>
  <si>
    <t>Озеленение, содержание территорий зеленых насаждений внутриквартального озеленения</t>
  </si>
  <si>
    <t>1.2.4.</t>
  </si>
  <si>
    <t>1.2.4.1.</t>
  </si>
  <si>
    <t>1.1.4.</t>
  </si>
  <si>
    <t>1.1.4.1.</t>
  </si>
  <si>
    <t>1.1.4.2.</t>
  </si>
  <si>
    <t>1.1.5.1.</t>
  </si>
  <si>
    <t>1.3.4.</t>
  </si>
  <si>
    <t>1.3.4.1.</t>
  </si>
  <si>
    <t>1.3.6.</t>
  </si>
  <si>
    <t>1.3.6.1.</t>
  </si>
  <si>
    <t>21900 00090</t>
  </si>
  <si>
    <t>4.1.1.</t>
  </si>
  <si>
    <t>4.1.8.2.</t>
  </si>
  <si>
    <t>4.1.10.</t>
  </si>
  <si>
    <t>4.1.10.1.</t>
  </si>
  <si>
    <t>6.2.2.</t>
  </si>
  <si>
    <t>6.2.2.1.</t>
  </si>
  <si>
    <t>7.1.1.</t>
  </si>
  <si>
    <t>7.1.1.1.</t>
  </si>
  <si>
    <t>7.2.</t>
  </si>
  <si>
    <t>7.2.1.</t>
  </si>
  <si>
    <t>7.2.1.1.</t>
  </si>
  <si>
    <t>7.2.2.</t>
  </si>
  <si>
    <t>7.2.2.1.</t>
  </si>
  <si>
    <t>1.1.5.</t>
  </si>
  <si>
    <t>Организация и проведение досуговых мероприятий для жителей муниципального образования</t>
  </si>
  <si>
    <t xml:space="preserve">                                             муниципальный округ Юнтолово за 2017 год по ведомственной структуре расходов</t>
  </si>
  <si>
    <t>09200 00071</t>
  </si>
  <si>
    <t>1.3.1.</t>
  </si>
  <si>
    <t>1.3.1.1.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</si>
  <si>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граждан,  ярмарок вакансий и учебных рабочих мест</t>
  </si>
  <si>
    <t>51000 00101</t>
  </si>
  <si>
    <t>3.2.</t>
  </si>
  <si>
    <t>3.2.1.</t>
  </si>
  <si>
    <t>3.2.1.1.</t>
  </si>
  <si>
    <t>Разработка и согласование проектной и разрешительной документации  благоустройства дворовых территорий</t>
  </si>
  <si>
    <t>60000 00163</t>
  </si>
  <si>
    <t>4.1.11.1.</t>
  </si>
  <si>
    <t>4.1.12.</t>
  </si>
  <si>
    <t>4.1.12.1</t>
  </si>
  <si>
    <t>Другие вопросы в области образования</t>
  </si>
  <si>
    <t>к Решению МС № 02-03/09 от 15.05.2018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</si>
</sst>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</numFmts>
  <fonts count="48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181" fontId="2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center" vertical="justify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81" fontId="7" fillId="0" borderId="11" xfId="0" applyNumberFormat="1" applyFont="1" applyBorder="1" applyAlignment="1">
      <alignment vertical="justify"/>
    </xf>
    <xf numFmtId="181" fontId="7" fillId="33" borderId="11" xfId="0" applyNumberFormat="1" applyFont="1" applyFill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vertical="justify" wrapText="1"/>
    </xf>
    <xf numFmtId="0" fontId="7" fillId="0" borderId="14" xfId="0" applyFont="1" applyBorder="1" applyAlignment="1">
      <alignment horizontal="center" vertical="justify" wrapText="1"/>
    </xf>
    <xf numFmtId="180" fontId="7" fillId="0" borderId="14" xfId="0" applyNumberFormat="1" applyFont="1" applyBorder="1" applyAlignment="1">
      <alignment horizontal="center" vertical="justify"/>
    </xf>
    <xf numFmtId="49" fontId="7" fillId="0" borderId="14" xfId="0" applyNumberFormat="1" applyFont="1" applyBorder="1" applyAlignment="1">
      <alignment horizontal="center" vertical="justify"/>
    </xf>
    <xf numFmtId="181" fontId="7" fillId="0" borderId="14" xfId="0" applyNumberFormat="1" applyFont="1" applyBorder="1" applyAlignment="1">
      <alignment horizontal="right" vertical="justify"/>
    </xf>
    <xf numFmtId="0" fontId="9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vertical="justify" wrapText="1"/>
    </xf>
    <xf numFmtId="180" fontId="7" fillId="0" borderId="10" xfId="0" applyNumberFormat="1" applyFont="1" applyBorder="1" applyAlignment="1">
      <alignment horizontal="center" vertical="justify"/>
    </xf>
    <xf numFmtId="49" fontId="7" fillId="0" borderId="10" xfId="0" applyNumberFormat="1" applyFont="1" applyBorder="1" applyAlignment="1">
      <alignment horizontal="center" vertical="justify"/>
    </xf>
    <xf numFmtId="181" fontId="7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horizontal="center" vertical="justify" wrapText="1"/>
    </xf>
    <xf numFmtId="180" fontId="9" fillId="0" borderId="10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vertical="justify" wrapText="1"/>
    </xf>
    <xf numFmtId="0" fontId="9" fillId="0" borderId="17" xfId="0" applyFont="1" applyBorder="1" applyAlignment="1">
      <alignment horizontal="center" vertical="justify" wrapText="1"/>
    </xf>
    <xf numFmtId="180" fontId="9" fillId="0" borderId="17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81" fontId="9" fillId="0" borderId="17" xfId="0" applyNumberFormat="1" applyFont="1" applyBorder="1" applyAlignment="1">
      <alignment horizontal="right" vertical="justify"/>
    </xf>
    <xf numFmtId="181" fontId="9" fillId="0" borderId="18" xfId="0" applyNumberFormat="1" applyFont="1" applyBorder="1" applyAlignment="1">
      <alignment vertical="justify"/>
    </xf>
    <xf numFmtId="0" fontId="7" fillId="0" borderId="11" xfId="0" applyFont="1" applyBorder="1" applyAlignment="1">
      <alignment horizontal="left" vertical="justify"/>
    </xf>
    <xf numFmtId="0" fontId="9" fillId="0" borderId="13" xfId="0" applyFont="1" applyBorder="1" applyAlignment="1">
      <alignment horizontal="left" vertical="center"/>
    </xf>
    <xf numFmtId="181" fontId="9" fillId="0" borderId="10" xfId="0" applyNumberFormat="1" applyFont="1" applyBorder="1" applyAlignment="1">
      <alignment horizontal="right" vertical="justify"/>
    </xf>
    <xf numFmtId="0" fontId="9" fillId="0" borderId="19" xfId="0" applyFont="1" applyBorder="1" applyAlignment="1">
      <alignment vertical="justify"/>
    </xf>
    <xf numFmtId="0" fontId="9" fillId="0" borderId="18" xfId="0" applyFont="1" applyBorder="1" applyAlignment="1">
      <alignment vertical="justify"/>
    </xf>
    <xf numFmtId="0" fontId="9" fillId="0" borderId="15" xfId="0" applyFont="1" applyBorder="1" applyAlignment="1">
      <alignment horizontal="left" vertical="justify"/>
    </xf>
    <xf numFmtId="0" fontId="9" fillId="0" borderId="16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181" fontId="9" fillId="0" borderId="19" xfId="0" applyNumberFormat="1" applyFont="1" applyBorder="1" applyAlignment="1">
      <alignment vertical="justify"/>
    </xf>
    <xf numFmtId="0" fontId="9" fillId="0" borderId="14" xfId="0" applyFont="1" applyBorder="1" applyAlignment="1">
      <alignment horizontal="center" vertical="justify" wrapText="1"/>
    </xf>
    <xf numFmtId="180" fontId="9" fillId="0" borderId="14" xfId="0" applyNumberFormat="1" applyFont="1" applyBorder="1" applyAlignment="1">
      <alignment horizontal="center" vertical="justify"/>
    </xf>
    <xf numFmtId="49" fontId="9" fillId="0" borderId="14" xfId="0" applyNumberFormat="1" applyFont="1" applyBorder="1" applyAlignment="1">
      <alignment horizontal="center" vertical="justify"/>
    </xf>
    <xf numFmtId="0" fontId="7" fillId="0" borderId="15" xfId="0" applyFont="1" applyBorder="1" applyAlignment="1">
      <alignment horizontal="left" vertical="justify"/>
    </xf>
    <xf numFmtId="181" fontId="7" fillId="0" borderId="19" xfId="0" applyNumberFormat="1" applyFont="1" applyBorder="1" applyAlignment="1">
      <alignment vertical="justify"/>
    </xf>
    <xf numFmtId="180" fontId="9" fillId="0" borderId="20" xfId="0" applyNumberFormat="1" applyFont="1" applyBorder="1" applyAlignment="1">
      <alignment horizontal="center" vertical="justify"/>
    </xf>
    <xf numFmtId="49" fontId="9" fillId="0" borderId="20" xfId="0" applyNumberFormat="1" applyFont="1" applyBorder="1" applyAlignment="1">
      <alignment horizontal="center" vertical="justify"/>
    </xf>
    <xf numFmtId="181" fontId="9" fillId="0" borderId="20" xfId="0" applyNumberFormat="1" applyFont="1" applyBorder="1" applyAlignment="1">
      <alignment horizontal="right" vertical="justify"/>
    </xf>
    <xf numFmtId="181" fontId="7" fillId="0" borderId="21" xfId="0" applyNumberFormat="1" applyFont="1" applyBorder="1" applyAlignment="1">
      <alignment vertical="justify"/>
    </xf>
    <xf numFmtId="16" fontId="7" fillId="0" borderId="13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center" vertical="justify" wrapText="1"/>
    </xf>
    <xf numFmtId="16" fontId="9" fillId="0" borderId="15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center" vertical="justify" wrapText="1"/>
    </xf>
    <xf numFmtId="16" fontId="9" fillId="0" borderId="16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center" vertical="justify" wrapText="1"/>
    </xf>
    <xf numFmtId="180" fontId="7" fillId="0" borderId="14" xfId="0" applyNumberFormat="1" applyFont="1" applyBorder="1" applyAlignment="1">
      <alignment horizontal="left" vertical="justify" wrapText="1"/>
    </xf>
    <xf numFmtId="0" fontId="7" fillId="0" borderId="22" xfId="0" applyFont="1" applyBorder="1" applyAlignment="1">
      <alignment horizontal="left" vertical="center"/>
    </xf>
    <xf numFmtId="180" fontId="12" fillId="0" borderId="23" xfId="0" applyNumberFormat="1" applyFont="1" applyBorder="1" applyAlignment="1">
      <alignment horizontal="left" vertical="justify"/>
    </xf>
    <xf numFmtId="0" fontId="7" fillId="0" borderId="23" xfId="0" applyNumberFormat="1" applyFont="1" applyBorder="1" applyAlignment="1">
      <alignment horizontal="center" vertical="justify" wrapText="1"/>
    </xf>
    <xf numFmtId="180" fontId="7" fillId="0" borderId="23" xfId="0" applyNumberFormat="1" applyFont="1" applyBorder="1" applyAlignment="1">
      <alignment horizontal="center" vertical="justify"/>
    </xf>
    <xf numFmtId="49" fontId="7" fillId="0" borderId="23" xfId="0" applyNumberFormat="1" applyFont="1" applyBorder="1" applyAlignment="1">
      <alignment horizontal="center" vertical="justify"/>
    </xf>
    <xf numFmtId="181" fontId="7" fillId="0" borderId="23" xfId="0" applyNumberFormat="1" applyFont="1" applyBorder="1" applyAlignment="1">
      <alignment horizontal="right" vertical="justify"/>
    </xf>
    <xf numFmtId="181" fontId="7" fillId="0" borderId="24" xfId="0" applyNumberFormat="1" applyFont="1" applyBorder="1" applyAlignment="1">
      <alignment horizontal="right" vertical="justify"/>
    </xf>
    <xf numFmtId="0" fontId="9" fillId="0" borderId="20" xfId="0" applyNumberFormat="1" applyFont="1" applyBorder="1" applyAlignment="1">
      <alignment horizontal="center" vertical="justify" wrapText="1"/>
    </xf>
    <xf numFmtId="181" fontId="9" fillId="0" borderId="21" xfId="0" applyNumberFormat="1" applyFont="1" applyBorder="1" applyAlignment="1">
      <alignment vertical="justify"/>
    </xf>
    <xf numFmtId="16" fontId="7" fillId="0" borderId="15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justify" wrapText="1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Fill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0" fontId="1" fillId="0" borderId="16" xfId="0" applyFont="1" applyBorder="1" applyAlignment="1">
      <alignment horizontal="left" vertical="justify"/>
    </xf>
    <xf numFmtId="0" fontId="1" fillId="0" borderId="15" xfId="0" applyFont="1" applyBorder="1" applyAlignment="1">
      <alignment horizontal="left" vertical="justify"/>
    </xf>
    <xf numFmtId="0" fontId="1" fillId="0" borderId="26" xfId="0" applyFont="1" applyBorder="1" applyAlignment="1">
      <alignment horizontal="left" vertical="justify"/>
    </xf>
    <xf numFmtId="0" fontId="9" fillId="0" borderId="27" xfId="0" applyFont="1" applyBorder="1" applyAlignment="1">
      <alignment vertical="justify" wrapText="1"/>
    </xf>
    <xf numFmtId="0" fontId="9" fillId="0" borderId="27" xfId="0" applyNumberFormat="1" applyFont="1" applyBorder="1" applyAlignment="1">
      <alignment horizontal="center" vertical="justify" wrapText="1"/>
    </xf>
    <xf numFmtId="180" fontId="9" fillId="0" borderId="27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181" fontId="9" fillId="0" borderId="27" xfId="0" applyNumberFormat="1" applyFont="1" applyBorder="1" applyAlignment="1">
      <alignment horizontal="right" vertical="justify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 vertical="justify"/>
    </xf>
    <xf numFmtId="16" fontId="7" fillId="0" borderId="15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/>
    </xf>
    <xf numFmtId="16" fontId="7" fillId="0" borderId="13" xfId="0" applyNumberFormat="1" applyFont="1" applyBorder="1" applyAlignment="1">
      <alignment horizontal="left" vertical="justify"/>
    </xf>
    <xf numFmtId="0" fontId="7" fillId="0" borderId="14" xfId="0" applyFont="1" applyBorder="1" applyAlignment="1">
      <alignment wrapText="1"/>
    </xf>
    <xf numFmtId="16" fontId="9" fillId="0" borderId="16" xfId="0" applyNumberFormat="1" applyFont="1" applyBorder="1" applyAlignment="1">
      <alignment horizontal="left" vertical="justify"/>
    </xf>
    <xf numFmtId="0" fontId="7" fillId="0" borderId="14" xfId="0" applyFont="1" applyBorder="1" applyAlignment="1">
      <alignment vertical="top" wrapText="1"/>
    </xf>
    <xf numFmtId="16" fontId="9" fillId="0" borderId="15" xfId="0" applyNumberFormat="1" applyFont="1" applyBorder="1" applyAlignment="1">
      <alignment horizontal="left" vertical="justify"/>
    </xf>
    <xf numFmtId="0" fontId="7" fillId="0" borderId="21" xfId="0" applyFont="1" applyBorder="1" applyAlignment="1">
      <alignment vertical="justify"/>
    </xf>
    <xf numFmtId="0" fontId="12" fillId="0" borderId="13" xfId="0" applyFont="1" applyBorder="1" applyAlignment="1">
      <alignment horizontal="left" vertical="justify"/>
    </xf>
    <xf numFmtId="0" fontId="12" fillId="0" borderId="15" xfId="0" applyFont="1" applyBorder="1" applyAlignment="1">
      <alignment horizontal="left" vertical="justify"/>
    </xf>
    <xf numFmtId="0" fontId="12" fillId="0" borderId="16" xfId="0" applyFont="1" applyBorder="1" applyAlignment="1">
      <alignment horizontal="left" vertical="justify"/>
    </xf>
    <xf numFmtId="181" fontId="9" fillId="0" borderId="10" xfId="0" applyNumberFormat="1" applyFont="1" applyBorder="1" applyAlignment="1">
      <alignment horizontal="center" vertical="justify"/>
    </xf>
    <xf numFmtId="181" fontId="9" fillId="0" borderId="17" xfId="0" applyNumberFormat="1" applyFont="1" applyBorder="1" applyAlignment="1">
      <alignment horizontal="center" vertical="justify"/>
    </xf>
    <xf numFmtId="49" fontId="9" fillId="0" borderId="10" xfId="0" applyNumberFormat="1" applyFont="1" applyBorder="1" applyAlignment="1">
      <alignment horizontal="center" vertical="justify" wrapText="1"/>
    </xf>
    <xf numFmtId="49" fontId="9" fillId="0" borderId="17" xfId="0" applyNumberFormat="1" applyFont="1" applyBorder="1" applyAlignment="1">
      <alignment horizontal="center" vertical="justify" wrapText="1"/>
    </xf>
    <xf numFmtId="0" fontId="9" fillId="0" borderId="26" xfId="0" applyFont="1" applyBorder="1" applyAlignment="1">
      <alignment horizontal="left" vertical="justify"/>
    </xf>
    <xf numFmtId="49" fontId="7" fillId="0" borderId="14" xfId="0" applyNumberFormat="1" applyFont="1" applyBorder="1" applyAlignment="1">
      <alignment horizontal="center" vertical="justify" wrapText="1"/>
    </xf>
    <xf numFmtId="181" fontId="7" fillId="0" borderId="14" xfId="0" applyNumberFormat="1" applyFont="1" applyBorder="1" applyAlignment="1">
      <alignment horizontal="center" vertical="justify"/>
    </xf>
    <xf numFmtId="180" fontId="7" fillId="0" borderId="17" xfId="0" applyNumberFormat="1" applyFont="1" applyBorder="1" applyAlignment="1">
      <alignment horizontal="center" vertical="justify"/>
    </xf>
    <xf numFmtId="0" fontId="12" fillId="0" borderId="13" xfId="0" applyFont="1" applyBorder="1" applyAlignment="1">
      <alignment/>
    </xf>
    <xf numFmtId="0" fontId="11" fillId="33" borderId="28" xfId="0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181" fontId="7" fillId="33" borderId="12" xfId="0" applyNumberFormat="1" applyFont="1" applyFill="1" applyBorder="1" applyAlignment="1">
      <alignment horizontal="right"/>
    </xf>
    <xf numFmtId="0" fontId="11" fillId="0" borderId="13" xfId="0" applyFont="1" applyBorder="1" applyAlignment="1">
      <alignment vertical="center"/>
    </xf>
    <xf numFmtId="0" fontId="7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2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justify"/>
    </xf>
    <xf numFmtId="0" fontId="7" fillId="0" borderId="14" xfId="0" applyFont="1" applyFill="1" applyBorder="1" applyAlignment="1">
      <alignment horizontal="center" vertical="justify" wrapText="1"/>
    </xf>
    <xf numFmtId="180" fontId="7" fillId="0" borderId="14" xfId="0" applyNumberFormat="1" applyFont="1" applyFill="1" applyBorder="1" applyAlignment="1">
      <alignment horizontal="center" vertical="justify"/>
    </xf>
    <xf numFmtId="49" fontId="7" fillId="0" borderId="14" xfId="0" applyNumberFormat="1" applyFont="1" applyFill="1" applyBorder="1" applyAlignment="1">
      <alignment horizontal="center" vertical="justify"/>
    </xf>
    <xf numFmtId="181" fontId="7" fillId="0" borderId="14" xfId="0" applyNumberFormat="1" applyFont="1" applyFill="1" applyBorder="1" applyAlignment="1">
      <alignment horizontal="right" vertical="justify"/>
    </xf>
    <xf numFmtId="0" fontId="7" fillId="0" borderId="15" xfId="0" applyFont="1" applyFill="1" applyBorder="1" applyAlignment="1">
      <alignment horizontal="left" vertical="justify"/>
    </xf>
    <xf numFmtId="0" fontId="9" fillId="0" borderId="10" xfId="0" applyFont="1" applyFill="1" applyBorder="1" applyAlignment="1">
      <alignment vertical="justify" wrapText="1"/>
    </xf>
    <xf numFmtId="0" fontId="9" fillId="0" borderId="10" xfId="0" applyFont="1" applyFill="1" applyBorder="1" applyAlignment="1">
      <alignment horizontal="center" vertical="justify" wrapText="1"/>
    </xf>
    <xf numFmtId="180" fontId="9" fillId="0" borderId="10" xfId="0" applyNumberFormat="1" applyFont="1" applyFill="1" applyBorder="1" applyAlignment="1">
      <alignment horizontal="center" vertical="justify"/>
    </xf>
    <xf numFmtId="49" fontId="9" fillId="0" borderId="10" xfId="0" applyNumberFormat="1" applyFont="1" applyFill="1" applyBorder="1" applyAlignment="1">
      <alignment horizontal="center" vertical="justify"/>
    </xf>
    <xf numFmtId="181" fontId="9" fillId="0" borderId="10" xfId="0" applyNumberFormat="1" applyFont="1" applyFill="1" applyBorder="1" applyAlignment="1">
      <alignment horizontal="right" vertical="justify"/>
    </xf>
    <xf numFmtId="0" fontId="9" fillId="0" borderId="16" xfId="0" applyFont="1" applyFill="1" applyBorder="1" applyAlignment="1">
      <alignment horizontal="left" vertical="justify"/>
    </xf>
    <xf numFmtId="0" fontId="9" fillId="0" borderId="17" xfId="0" applyFont="1" applyFill="1" applyBorder="1" applyAlignment="1">
      <alignment horizontal="center" vertical="justify" wrapText="1"/>
    </xf>
    <xf numFmtId="180" fontId="9" fillId="0" borderId="17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181" fontId="9" fillId="0" borderId="17" xfId="0" applyNumberFormat="1" applyFont="1" applyFill="1" applyBorder="1" applyAlignment="1">
      <alignment horizontal="right" vertical="justify"/>
    </xf>
    <xf numFmtId="0" fontId="9" fillId="0" borderId="17" xfId="0" applyFont="1" applyFill="1" applyBorder="1" applyAlignment="1">
      <alignment vertical="justify" wrapText="1"/>
    </xf>
    <xf numFmtId="49" fontId="9" fillId="0" borderId="0" xfId="0" applyNumberFormat="1" applyFont="1" applyBorder="1" applyAlignment="1">
      <alignment horizontal="center" vertical="justify"/>
    </xf>
    <xf numFmtId="0" fontId="11" fillId="0" borderId="15" xfId="0" applyFont="1" applyBorder="1" applyAlignment="1">
      <alignment/>
    </xf>
    <xf numFmtId="0" fontId="11" fillId="0" borderId="10" xfId="0" applyFont="1" applyBorder="1" applyAlignment="1">
      <alignment vertical="justify" wrapText="1"/>
    </xf>
    <xf numFmtId="16" fontId="12" fillId="0" borderId="15" xfId="0" applyNumberFormat="1" applyFont="1" applyBorder="1" applyAlignment="1">
      <alignment horizontal="left" vertical="justify"/>
    </xf>
    <xf numFmtId="0" fontId="8" fillId="0" borderId="15" xfId="0" applyFont="1" applyBorder="1" applyAlignment="1">
      <alignment horizontal="left" vertical="justify"/>
    </xf>
    <xf numFmtId="0" fontId="8" fillId="0" borderId="16" xfId="0" applyFont="1" applyBorder="1" applyAlignment="1">
      <alignment horizontal="left" vertical="justify"/>
    </xf>
    <xf numFmtId="181" fontId="9" fillId="0" borderId="17" xfId="0" applyNumberFormat="1" applyFont="1" applyBorder="1" applyAlignment="1">
      <alignment vertical="justify"/>
    </xf>
    <xf numFmtId="181" fontId="7" fillId="0" borderId="14" xfId="0" applyNumberFormat="1" applyFont="1" applyBorder="1" applyAlignment="1">
      <alignment vertical="justify"/>
    </xf>
    <xf numFmtId="181" fontId="9" fillId="0" borderId="10" xfId="0" applyNumberFormat="1" applyFont="1" applyBorder="1" applyAlignment="1">
      <alignment vertical="justify"/>
    </xf>
    <xf numFmtId="180" fontId="9" fillId="0" borderId="29" xfId="0" applyNumberFormat="1" applyFont="1" applyBorder="1" applyAlignment="1">
      <alignment horizontal="center" vertical="justify"/>
    </xf>
    <xf numFmtId="49" fontId="9" fillId="0" borderId="30" xfId="0" applyNumberFormat="1" applyFont="1" applyBorder="1" applyAlignment="1">
      <alignment horizontal="center" vertical="justify"/>
    </xf>
    <xf numFmtId="49" fontId="9" fillId="0" borderId="31" xfId="0" applyNumberFormat="1" applyFont="1" applyBorder="1" applyAlignment="1">
      <alignment horizontal="center" vertical="justify"/>
    </xf>
    <xf numFmtId="180" fontId="9" fillId="0" borderId="32" xfId="0" applyNumberFormat="1" applyFont="1" applyBorder="1" applyAlignment="1">
      <alignment horizontal="center" vertical="justify"/>
    </xf>
    <xf numFmtId="49" fontId="9" fillId="0" borderId="33" xfId="0" applyNumberFormat="1" applyFont="1" applyBorder="1" applyAlignment="1">
      <alignment horizontal="center" vertical="justify"/>
    </xf>
    <xf numFmtId="49" fontId="9" fillId="0" borderId="34" xfId="0" applyNumberFormat="1" applyFont="1" applyBorder="1" applyAlignment="1">
      <alignment horizontal="center" vertical="justify"/>
    </xf>
    <xf numFmtId="180" fontId="7" fillId="0" borderId="35" xfId="0" applyNumberFormat="1" applyFont="1" applyBorder="1" applyAlignment="1">
      <alignment horizontal="center" vertical="justify"/>
    </xf>
    <xf numFmtId="49" fontId="7" fillId="0" borderId="36" xfId="0" applyNumberFormat="1" applyFont="1" applyBorder="1" applyAlignment="1">
      <alignment horizontal="center" vertical="justify"/>
    </xf>
    <xf numFmtId="49" fontId="7" fillId="0" borderId="37" xfId="0" applyNumberFormat="1" applyFont="1" applyBorder="1" applyAlignment="1">
      <alignment horizontal="center" vertical="justify"/>
    </xf>
    <xf numFmtId="0" fontId="9" fillId="0" borderId="28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0" fontId="7" fillId="0" borderId="12" xfId="0" applyFont="1" applyBorder="1" applyAlignment="1">
      <alignment horizontal="left" vertical="justify"/>
    </xf>
    <xf numFmtId="181" fontId="7" fillId="0" borderId="18" xfId="0" applyNumberFormat="1" applyFont="1" applyBorder="1" applyAlignment="1">
      <alignment vertical="justify"/>
    </xf>
    <xf numFmtId="0" fontId="10" fillId="0" borderId="13" xfId="0" applyFont="1" applyBorder="1" applyAlignment="1">
      <alignment vertical="justify" wrapText="1"/>
    </xf>
    <xf numFmtId="0" fontId="7" fillId="0" borderId="16" xfId="0" applyFont="1" applyBorder="1" applyAlignment="1">
      <alignment vertical="justify" wrapText="1"/>
    </xf>
    <xf numFmtId="0" fontId="7" fillId="0" borderId="17" xfId="0" applyFont="1" applyBorder="1" applyAlignment="1">
      <alignment horizontal="center" vertical="justify" wrapText="1"/>
    </xf>
    <xf numFmtId="49" fontId="7" fillId="0" borderId="17" xfId="0" applyNumberFormat="1" applyFont="1" applyBorder="1" applyAlignment="1">
      <alignment horizontal="center" vertical="justify"/>
    </xf>
    <xf numFmtId="181" fontId="7" fillId="0" borderId="17" xfId="0" applyNumberFormat="1" applyFont="1" applyBorder="1" applyAlignment="1">
      <alignment horizontal="right" vertical="justify"/>
    </xf>
    <xf numFmtId="181" fontId="7" fillId="0" borderId="17" xfId="0" applyNumberFormat="1" applyFont="1" applyBorder="1" applyAlignment="1">
      <alignment vertical="justify"/>
    </xf>
    <xf numFmtId="0" fontId="7" fillId="0" borderId="38" xfId="0" applyFont="1" applyBorder="1" applyAlignment="1">
      <alignment vertical="justify" wrapText="1"/>
    </xf>
    <xf numFmtId="0" fontId="7" fillId="0" borderId="38" xfId="0" applyNumberFormat="1" applyFont="1" applyBorder="1" applyAlignment="1">
      <alignment horizontal="center" vertical="justify" wrapText="1"/>
    </xf>
    <xf numFmtId="180" fontId="7" fillId="0" borderId="38" xfId="0" applyNumberFormat="1" applyFont="1" applyBorder="1" applyAlignment="1">
      <alignment horizontal="center" vertical="justify"/>
    </xf>
    <xf numFmtId="49" fontId="7" fillId="0" borderId="38" xfId="0" applyNumberFormat="1" applyFont="1" applyBorder="1" applyAlignment="1">
      <alignment horizontal="center" vertical="justify"/>
    </xf>
    <xf numFmtId="181" fontId="7" fillId="0" borderId="38" xfId="0" applyNumberFormat="1" applyFont="1" applyBorder="1" applyAlignment="1">
      <alignment horizontal="right" vertical="justify"/>
    </xf>
    <xf numFmtId="0" fontId="11" fillId="0" borderId="22" xfId="0" applyFont="1" applyBorder="1" applyAlignment="1">
      <alignment/>
    </xf>
    <xf numFmtId="0" fontId="10" fillId="0" borderId="23" xfId="0" applyFont="1" applyBorder="1" applyAlignment="1">
      <alignment vertical="justify" wrapText="1"/>
    </xf>
    <xf numFmtId="0" fontId="9" fillId="0" borderId="23" xfId="0" applyNumberFormat="1" applyFont="1" applyBorder="1" applyAlignment="1">
      <alignment horizontal="center" vertical="justify" wrapText="1"/>
    </xf>
    <xf numFmtId="181" fontId="7" fillId="0" borderId="24" xfId="0" applyNumberFormat="1" applyFont="1" applyBorder="1" applyAlignment="1">
      <alignment vertical="justify"/>
    </xf>
    <xf numFmtId="0" fontId="10" fillId="0" borderId="14" xfId="0" applyFont="1" applyBorder="1" applyAlignment="1">
      <alignment vertical="justify" wrapText="1"/>
    </xf>
    <xf numFmtId="0" fontId="7" fillId="0" borderId="14" xfId="0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9" fillId="0" borderId="17" xfId="0" applyFont="1" applyBorder="1" applyAlignment="1">
      <alignment vertical="justify"/>
    </xf>
    <xf numFmtId="0" fontId="9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12" fillId="0" borderId="17" xfId="0" applyFont="1" applyBorder="1" applyAlignment="1">
      <alignment vertical="justify" wrapText="1"/>
    </xf>
    <xf numFmtId="0" fontId="4" fillId="0" borderId="39" xfId="0" applyFont="1" applyBorder="1" applyAlignment="1">
      <alignment horizontal="left" vertical="justify"/>
    </xf>
    <xf numFmtId="0" fontId="1" fillId="0" borderId="13" xfId="0" applyFont="1" applyBorder="1" applyAlignment="1">
      <alignment horizontal="left" vertical="justify"/>
    </xf>
    <xf numFmtId="0" fontId="5" fillId="0" borderId="0" xfId="0" applyFont="1" applyBorder="1" applyAlignment="1">
      <alignment/>
    </xf>
    <xf numFmtId="0" fontId="10" fillId="0" borderId="22" xfId="0" applyFont="1" applyBorder="1" applyAlignment="1">
      <alignment vertical="justify" wrapText="1"/>
    </xf>
    <xf numFmtId="0" fontId="7" fillId="0" borderId="24" xfId="0" applyFont="1" applyBorder="1" applyAlignment="1">
      <alignment vertical="justify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vertical="justify" wrapText="1"/>
    </xf>
    <xf numFmtId="0" fontId="7" fillId="0" borderId="40" xfId="0" applyFont="1" applyBorder="1" applyAlignment="1">
      <alignment horizontal="center" vertical="justify" wrapText="1"/>
    </xf>
    <xf numFmtId="180" fontId="7" fillId="0" borderId="40" xfId="0" applyNumberFormat="1" applyFont="1" applyBorder="1" applyAlignment="1">
      <alignment horizontal="center" vertical="justify"/>
    </xf>
    <xf numFmtId="49" fontId="7" fillId="0" borderId="40" xfId="0" applyNumberFormat="1" applyFont="1" applyBorder="1" applyAlignment="1">
      <alignment horizontal="center" vertical="justify"/>
    </xf>
    <xf numFmtId="181" fontId="7" fillId="0" borderId="40" xfId="0" applyNumberFormat="1" applyFont="1" applyBorder="1" applyAlignment="1">
      <alignment horizontal="right" vertical="justify"/>
    </xf>
    <xf numFmtId="0" fontId="7" fillId="0" borderId="41" xfId="0" applyFont="1" applyBorder="1" applyAlignment="1">
      <alignment vertical="justify"/>
    </xf>
    <xf numFmtId="0" fontId="7" fillId="0" borderId="14" xfId="0" applyFont="1" applyBorder="1" applyAlignment="1">
      <alignment horizontal="center" vertical="justify"/>
    </xf>
    <xf numFmtId="0" fontId="7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/>
    </xf>
    <xf numFmtId="0" fontId="7" fillId="0" borderId="2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180" fontId="7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81" fontId="7" fillId="0" borderId="14" xfId="0" applyNumberFormat="1" applyFont="1" applyBorder="1" applyAlignment="1">
      <alignment horizontal="right"/>
    </xf>
    <xf numFmtId="181" fontId="7" fillId="0" borderId="21" xfId="0" applyNumberFormat="1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180" fontId="7" fillId="0" borderId="1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81" fontId="7" fillId="0" borderId="17" xfId="0" applyNumberFormat="1" applyFont="1" applyBorder="1" applyAlignment="1">
      <alignment horizontal="right"/>
    </xf>
    <xf numFmtId="181" fontId="7" fillId="0" borderId="18" xfId="0" applyNumberFormat="1" applyFont="1" applyBorder="1" applyAlignment="1">
      <alignment/>
    </xf>
    <xf numFmtId="181" fontId="9" fillId="0" borderId="20" xfId="0" applyNumberFormat="1" applyFont="1" applyBorder="1" applyAlignment="1">
      <alignment vertical="justify"/>
    </xf>
    <xf numFmtId="0" fontId="12" fillId="0" borderId="28" xfId="0" applyFont="1" applyBorder="1" applyAlignment="1">
      <alignment horizontal="left" vertical="justify"/>
    </xf>
    <xf numFmtId="0" fontId="12" fillId="0" borderId="20" xfId="0" applyFont="1" applyBorder="1" applyAlignment="1">
      <alignment vertical="justify" wrapText="1"/>
    </xf>
    <xf numFmtId="0" fontId="12" fillId="0" borderId="20" xfId="0" applyNumberFormat="1" applyFont="1" applyBorder="1" applyAlignment="1">
      <alignment horizontal="center" vertical="justify" wrapText="1"/>
    </xf>
    <xf numFmtId="180" fontId="12" fillId="0" borderId="20" xfId="0" applyNumberFormat="1" applyFont="1" applyBorder="1" applyAlignment="1">
      <alignment horizontal="center" vertical="justify"/>
    </xf>
    <xf numFmtId="49" fontId="12" fillId="0" borderId="20" xfId="0" applyNumberFormat="1" applyFont="1" applyBorder="1" applyAlignment="1">
      <alignment horizontal="center" vertical="justify"/>
    </xf>
    <xf numFmtId="181" fontId="12" fillId="0" borderId="20" xfId="0" applyNumberFormat="1" applyFont="1" applyBorder="1" applyAlignment="1">
      <alignment horizontal="right" vertical="justify"/>
    </xf>
    <xf numFmtId="181" fontId="12" fillId="0" borderId="20" xfId="0" applyNumberFormat="1" applyFont="1" applyBorder="1" applyAlignment="1">
      <alignment vertical="justify"/>
    </xf>
    <xf numFmtId="0" fontId="13" fillId="0" borderId="0" xfId="0" applyFont="1" applyAlignment="1">
      <alignment/>
    </xf>
    <xf numFmtId="0" fontId="8" fillId="0" borderId="20" xfId="0" applyFont="1" applyBorder="1" applyAlignment="1">
      <alignment vertical="justify" wrapText="1"/>
    </xf>
    <xf numFmtId="0" fontId="7" fillId="0" borderId="42" xfId="0" applyFont="1" applyBorder="1" applyAlignment="1">
      <alignment vertical="justify" wrapText="1"/>
    </xf>
    <xf numFmtId="181" fontId="7" fillId="0" borderId="43" xfId="0" applyNumberFormat="1" applyFont="1" applyBorder="1" applyAlignment="1">
      <alignment vertical="justify"/>
    </xf>
    <xf numFmtId="0" fontId="11" fillId="0" borderId="42" xfId="0" applyFont="1" applyBorder="1" applyAlignment="1">
      <alignment/>
    </xf>
    <xf numFmtId="0" fontId="10" fillId="0" borderId="38" xfId="0" applyFont="1" applyBorder="1" applyAlignment="1">
      <alignment vertical="justify" wrapText="1"/>
    </xf>
    <xf numFmtId="0" fontId="10" fillId="0" borderId="38" xfId="0" applyNumberFormat="1" applyFont="1" applyBorder="1" applyAlignment="1">
      <alignment horizontal="center" vertical="justify" wrapText="1"/>
    </xf>
    <xf numFmtId="180" fontId="10" fillId="0" borderId="38" xfId="0" applyNumberFormat="1" applyFont="1" applyBorder="1" applyAlignment="1">
      <alignment horizontal="center" vertical="justify"/>
    </xf>
    <xf numFmtId="49" fontId="10" fillId="0" borderId="38" xfId="0" applyNumberFormat="1" applyFont="1" applyBorder="1" applyAlignment="1">
      <alignment horizontal="center" vertical="justify"/>
    </xf>
    <xf numFmtId="181" fontId="10" fillId="0" borderId="38" xfId="0" applyNumberFormat="1" applyFont="1" applyBorder="1" applyAlignment="1">
      <alignment horizontal="right" vertical="justify"/>
    </xf>
    <xf numFmtId="181" fontId="10" fillId="0" borderId="43" xfId="0" applyNumberFormat="1" applyFont="1" applyBorder="1" applyAlignment="1">
      <alignment vertical="justify"/>
    </xf>
    <xf numFmtId="16" fontId="12" fillId="0" borderId="13" xfId="0" applyNumberFormat="1" applyFont="1" applyBorder="1" applyAlignment="1">
      <alignment horizontal="left" vertical="justify"/>
    </xf>
    <xf numFmtId="0" fontId="12" fillId="0" borderId="22" xfId="0" applyFont="1" applyBorder="1" applyAlignment="1">
      <alignment horizontal="left" vertical="justify"/>
    </xf>
    <xf numFmtId="0" fontId="12" fillId="0" borderId="14" xfId="0" applyFont="1" applyBorder="1" applyAlignment="1">
      <alignment vertical="justify" wrapText="1"/>
    </xf>
    <xf numFmtId="0" fontId="12" fillId="0" borderId="22" xfId="0" applyFont="1" applyBorder="1" applyAlignment="1">
      <alignment vertical="center"/>
    </xf>
    <xf numFmtId="0" fontId="12" fillId="0" borderId="44" xfId="0" applyFont="1" applyBorder="1" applyAlignment="1">
      <alignment horizontal="left" vertical="justify"/>
    </xf>
    <xf numFmtId="0" fontId="8" fillId="0" borderId="0" xfId="0" applyFont="1" applyAlignment="1">
      <alignment/>
    </xf>
    <xf numFmtId="0" fontId="12" fillId="0" borderId="42" xfId="0" applyFont="1" applyBorder="1" applyAlignment="1">
      <alignment horizontal="left"/>
    </xf>
    <xf numFmtId="0" fontId="12" fillId="0" borderId="38" xfId="0" applyFont="1" applyBorder="1" applyAlignment="1">
      <alignment horizontal="center"/>
    </xf>
    <xf numFmtId="0" fontId="12" fillId="0" borderId="38" xfId="0" applyFont="1" applyBorder="1" applyAlignment="1">
      <alignment horizontal="center" wrapText="1"/>
    </xf>
    <xf numFmtId="180" fontId="12" fillId="0" borderId="38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181" fontId="12" fillId="0" borderId="38" xfId="0" applyNumberFormat="1" applyFont="1" applyBorder="1" applyAlignment="1">
      <alignment horizontal="right"/>
    </xf>
    <xf numFmtId="181" fontId="12" fillId="0" borderId="43" xfId="0" applyNumberFormat="1" applyFont="1" applyBorder="1" applyAlignment="1">
      <alignment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3" xfId="0" applyFont="1" applyBorder="1" applyAlignment="1">
      <alignment horizontal="center" wrapText="1"/>
    </xf>
    <xf numFmtId="180" fontId="12" fillId="0" borderId="23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181" fontId="12" fillId="0" borderId="23" xfId="0" applyNumberFormat="1" applyFont="1" applyBorder="1" applyAlignment="1">
      <alignment horizontal="right"/>
    </xf>
    <xf numFmtId="181" fontId="12" fillId="0" borderId="24" xfId="0" applyNumberFormat="1" applyFont="1" applyBorder="1" applyAlignment="1">
      <alignment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justify" wrapText="1"/>
    </xf>
    <xf numFmtId="180" fontId="12" fillId="0" borderId="14" xfId="0" applyNumberFormat="1" applyFont="1" applyBorder="1" applyAlignment="1">
      <alignment horizontal="center" vertical="justify"/>
    </xf>
    <xf numFmtId="49" fontId="12" fillId="0" borderId="14" xfId="0" applyNumberFormat="1" applyFont="1" applyBorder="1" applyAlignment="1">
      <alignment horizontal="center" vertical="justify"/>
    </xf>
    <xf numFmtId="181" fontId="12" fillId="0" borderId="14" xfId="0" applyNumberFormat="1" applyFont="1" applyBorder="1" applyAlignment="1">
      <alignment horizontal="right" vertical="justify"/>
    </xf>
    <xf numFmtId="181" fontId="12" fillId="0" borderId="21" xfId="0" applyNumberFormat="1" applyFont="1" applyBorder="1" applyAlignment="1">
      <alignment vertical="justify"/>
    </xf>
    <xf numFmtId="0" fontId="12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vertical="justify" wrapText="1"/>
    </xf>
    <xf numFmtId="0" fontId="12" fillId="0" borderId="10" xfId="0" applyFont="1" applyBorder="1" applyAlignment="1">
      <alignment horizontal="center" vertical="justify" wrapText="1"/>
    </xf>
    <xf numFmtId="180" fontId="12" fillId="0" borderId="10" xfId="0" applyNumberFormat="1" applyFont="1" applyBorder="1" applyAlignment="1">
      <alignment horizontal="center" vertical="justify"/>
    </xf>
    <xf numFmtId="49" fontId="12" fillId="0" borderId="10" xfId="0" applyNumberFormat="1" applyFont="1" applyBorder="1" applyAlignment="1">
      <alignment horizontal="center" vertical="justify"/>
    </xf>
    <xf numFmtId="181" fontId="12" fillId="0" borderId="10" xfId="0" applyNumberFormat="1" applyFont="1" applyBorder="1" applyAlignment="1">
      <alignment horizontal="right" vertical="justify"/>
    </xf>
    <xf numFmtId="181" fontId="12" fillId="0" borderId="19" xfId="0" applyNumberFormat="1" applyFont="1" applyBorder="1" applyAlignment="1">
      <alignment vertical="justify"/>
    </xf>
    <xf numFmtId="0" fontId="8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vertical="justify" wrapText="1"/>
    </xf>
    <xf numFmtId="0" fontId="8" fillId="0" borderId="10" xfId="0" applyFont="1" applyBorder="1" applyAlignment="1">
      <alignment horizontal="center" vertical="justify" wrapText="1"/>
    </xf>
    <xf numFmtId="180" fontId="8" fillId="0" borderId="10" xfId="0" applyNumberFormat="1" applyFont="1" applyBorder="1" applyAlignment="1">
      <alignment horizontal="center" vertical="justify"/>
    </xf>
    <xf numFmtId="49" fontId="8" fillId="0" borderId="10" xfId="0" applyNumberFormat="1" applyFont="1" applyBorder="1" applyAlignment="1">
      <alignment horizontal="center" vertical="justify"/>
    </xf>
    <xf numFmtId="181" fontId="8" fillId="0" borderId="10" xfId="0" applyNumberFormat="1" applyFont="1" applyBorder="1" applyAlignment="1">
      <alignment horizontal="right" vertical="justify"/>
    </xf>
    <xf numFmtId="181" fontId="8" fillId="0" borderId="19" xfId="0" applyNumberFormat="1" applyFont="1" applyBorder="1" applyAlignment="1">
      <alignment vertical="justify"/>
    </xf>
    <xf numFmtId="0" fontId="12" fillId="0" borderId="23" xfId="0" applyFont="1" applyBorder="1" applyAlignment="1">
      <alignment vertical="top" wrapText="1"/>
    </xf>
    <xf numFmtId="0" fontId="12" fillId="0" borderId="23" xfId="0" applyFont="1" applyBorder="1" applyAlignment="1">
      <alignment horizontal="center" vertical="justify" wrapText="1"/>
    </xf>
    <xf numFmtId="180" fontId="12" fillId="0" borderId="23" xfId="0" applyNumberFormat="1" applyFont="1" applyBorder="1" applyAlignment="1">
      <alignment horizontal="center" vertical="justify"/>
    </xf>
    <xf numFmtId="49" fontId="12" fillId="0" borderId="23" xfId="0" applyNumberFormat="1" applyFont="1" applyBorder="1" applyAlignment="1">
      <alignment horizontal="center" vertical="justify"/>
    </xf>
    <xf numFmtId="181" fontId="12" fillId="0" borderId="23" xfId="0" applyNumberFormat="1" applyFont="1" applyBorder="1" applyAlignment="1">
      <alignment horizontal="right" vertical="justify"/>
    </xf>
    <xf numFmtId="181" fontId="12" fillId="0" borderId="24" xfId="0" applyNumberFormat="1" applyFont="1" applyBorder="1" applyAlignment="1">
      <alignment vertical="justify"/>
    </xf>
    <xf numFmtId="49" fontId="8" fillId="0" borderId="40" xfId="0" applyNumberFormat="1" applyFont="1" applyBorder="1" applyAlignment="1">
      <alignment horizontal="center" vertical="justify"/>
    </xf>
    <xf numFmtId="0" fontId="8" fillId="0" borderId="10" xfId="0" applyFont="1" applyBorder="1" applyAlignment="1">
      <alignment vertical="justify"/>
    </xf>
    <xf numFmtId="181" fontId="8" fillId="0" borderId="10" xfId="0" applyNumberFormat="1" applyFont="1" applyBorder="1" applyAlignment="1">
      <alignment vertical="justify"/>
    </xf>
    <xf numFmtId="0" fontId="8" fillId="0" borderId="39" xfId="0" applyFont="1" applyBorder="1" applyAlignment="1">
      <alignment horizontal="left" vertical="justify"/>
    </xf>
    <xf numFmtId="0" fontId="12" fillId="0" borderId="14" xfId="0" applyNumberFormat="1" applyFont="1" applyBorder="1" applyAlignment="1">
      <alignment horizontal="center" vertical="justify" wrapText="1"/>
    </xf>
    <xf numFmtId="181" fontId="12" fillId="0" borderId="14" xfId="0" applyNumberFormat="1" applyFont="1" applyBorder="1" applyAlignment="1">
      <alignment vertical="justify"/>
    </xf>
    <xf numFmtId="0" fontId="8" fillId="0" borderId="17" xfId="0" applyFont="1" applyBorder="1" applyAlignment="1">
      <alignment vertical="justify" wrapText="1"/>
    </xf>
    <xf numFmtId="0" fontId="8" fillId="0" borderId="17" xfId="0" applyNumberFormat="1" applyFont="1" applyBorder="1" applyAlignment="1">
      <alignment horizontal="center" vertical="justify" wrapText="1"/>
    </xf>
    <xf numFmtId="180" fontId="8" fillId="0" borderId="17" xfId="0" applyNumberFormat="1" applyFont="1" applyBorder="1" applyAlignment="1">
      <alignment horizontal="center" vertical="justify"/>
    </xf>
    <xf numFmtId="49" fontId="8" fillId="0" borderId="17" xfId="0" applyNumberFormat="1" applyFont="1" applyBorder="1" applyAlignment="1">
      <alignment horizontal="center" vertical="justify"/>
    </xf>
    <xf numFmtId="181" fontId="8" fillId="0" borderId="17" xfId="0" applyNumberFormat="1" applyFont="1" applyBorder="1" applyAlignment="1">
      <alignment horizontal="right" vertical="justify"/>
    </xf>
    <xf numFmtId="181" fontId="8" fillId="0" borderId="17" xfId="0" applyNumberFormat="1" applyFont="1" applyBorder="1" applyAlignment="1">
      <alignment vertical="justify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justify"/>
    </xf>
    <xf numFmtId="0" fontId="8" fillId="0" borderId="23" xfId="0" applyFont="1" applyBorder="1" applyAlignment="1">
      <alignment horizontal="center" vertical="justify" wrapText="1"/>
    </xf>
    <xf numFmtId="180" fontId="8" fillId="0" borderId="23" xfId="0" applyNumberFormat="1" applyFont="1" applyBorder="1" applyAlignment="1">
      <alignment horizontal="center" vertical="justify"/>
    </xf>
    <xf numFmtId="49" fontId="8" fillId="0" borderId="23" xfId="0" applyNumberFormat="1" applyFont="1" applyBorder="1" applyAlignment="1">
      <alignment horizontal="center" vertical="justify"/>
    </xf>
    <xf numFmtId="0" fontId="12" fillId="0" borderId="44" xfId="0" applyFont="1" applyBorder="1" applyAlignment="1">
      <alignment horizontal="left" vertical="center"/>
    </xf>
    <xf numFmtId="0" fontId="12" fillId="0" borderId="40" xfId="0" applyFont="1" applyBorder="1" applyAlignment="1">
      <alignment horizontal="left"/>
    </xf>
    <xf numFmtId="0" fontId="12" fillId="0" borderId="40" xfId="0" applyFont="1" applyBorder="1" applyAlignment="1">
      <alignment horizontal="center" vertical="justify" wrapText="1"/>
    </xf>
    <xf numFmtId="180" fontId="12" fillId="0" borderId="40" xfId="0" applyNumberFormat="1" applyFont="1" applyBorder="1" applyAlignment="1">
      <alignment horizontal="center" vertical="justify"/>
    </xf>
    <xf numFmtId="49" fontId="12" fillId="0" borderId="40" xfId="0" applyNumberFormat="1" applyFont="1" applyBorder="1" applyAlignment="1">
      <alignment horizontal="center" vertical="justify"/>
    </xf>
    <xf numFmtId="181" fontId="12" fillId="0" borderId="40" xfId="0" applyNumberFormat="1" applyFont="1" applyBorder="1" applyAlignment="1">
      <alignment horizontal="right" vertical="justify"/>
    </xf>
    <xf numFmtId="181" fontId="12" fillId="0" borderId="41" xfId="0" applyNumberFormat="1" applyFont="1" applyBorder="1" applyAlignment="1">
      <alignment vertical="justify"/>
    </xf>
    <xf numFmtId="0" fontId="12" fillId="0" borderId="40" xfId="0" applyFont="1" applyBorder="1" applyAlignment="1">
      <alignment vertical="justify" wrapText="1"/>
    </xf>
    <xf numFmtId="0" fontId="12" fillId="0" borderId="41" xfId="0" applyFont="1" applyBorder="1" applyAlignment="1">
      <alignment vertical="justify"/>
    </xf>
    <xf numFmtId="0" fontId="12" fillId="0" borderId="14" xfId="0" applyFont="1" applyBorder="1" applyAlignment="1">
      <alignment vertical="top" wrapText="1"/>
    </xf>
    <xf numFmtId="0" fontId="12" fillId="0" borderId="14" xfId="0" applyFont="1" applyBorder="1" applyAlignment="1">
      <alignment vertical="justify"/>
    </xf>
    <xf numFmtId="0" fontId="8" fillId="0" borderId="13" xfId="0" applyFont="1" applyBorder="1" applyAlignment="1">
      <alignment horizontal="left" vertical="center"/>
    </xf>
    <xf numFmtId="49" fontId="12" fillId="0" borderId="45" xfId="0" applyNumberFormat="1" applyFont="1" applyBorder="1" applyAlignment="1">
      <alignment horizontal="center" vertical="justify"/>
    </xf>
    <xf numFmtId="0" fontId="8" fillId="0" borderId="27" xfId="0" applyFont="1" applyBorder="1" applyAlignment="1">
      <alignment vertical="justify" wrapText="1"/>
    </xf>
    <xf numFmtId="0" fontId="8" fillId="0" borderId="27" xfId="0" applyFont="1" applyBorder="1" applyAlignment="1">
      <alignment horizontal="center" vertical="justify" wrapText="1"/>
    </xf>
    <xf numFmtId="180" fontId="8" fillId="0" borderId="27" xfId="0" applyNumberFormat="1" applyFont="1" applyBorder="1" applyAlignment="1">
      <alignment horizontal="center" vertical="justify"/>
    </xf>
    <xf numFmtId="49" fontId="8" fillId="0" borderId="46" xfId="0" applyNumberFormat="1" applyFont="1" applyBorder="1" applyAlignment="1">
      <alignment horizontal="center" vertical="justify"/>
    </xf>
    <xf numFmtId="49" fontId="8" fillId="0" borderId="27" xfId="0" applyNumberFormat="1" applyFont="1" applyBorder="1" applyAlignment="1">
      <alignment horizontal="center" vertical="justify"/>
    </xf>
    <xf numFmtId="181" fontId="8" fillId="0" borderId="27" xfId="0" applyNumberFormat="1" applyFont="1" applyBorder="1" applyAlignment="1">
      <alignment horizontal="right" vertical="justify"/>
    </xf>
    <xf numFmtId="181" fontId="8" fillId="0" borderId="27" xfId="0" applyNumberFormat="1" applyFont="1" applyBorder="1" applyAlignment="1">
      <alignment vertical="justify"/>
    </xf>
    <xf numFmtId="181" fontId="8" fillId="0" borderId="47" xfId="0" applyNumberFormat="1" applyFont="1" applyBorder="1" applyAlignment="1">
      <alignment vertical="justify"/>
    </xf>
    <xf numFmtId="0" fontId="8" fillId="0" borderId="44" xfId="0" applyFont="1" applyBorder="1" applyAlignment="1">
      <alignment horizontal="left" vertical="center"/>
    </xf>
    <xf numFmtId="180" fontId="12" fillId="0" borderId="35" xfId="0" applyNumberFormat="1" applyFont="1" applyBorder="1" applyAlignment="1">
      <alignment horizontal="center" vertical="justify"/>
    </xf>
    <xf numFmtId="49" fontId="12" fillId="0" borderId="37" xfId="0" applyNumberFormat="1" applyFont="1" applyBorder="1" applyAlignment="1">
      <alignment horizontal="center" vertical="justify"/>
    </xf>
    <xf numFmtId="180" fontId="8" fillId="0" borderId="29" xfId="0" applyNumberFormat="1" applyFont="1" applyBorder="1" applyAlignment="1">
      <alignment horizontal="center" vertical="justify"/>
    </xf>
    <xf numFmtId="49" fontId="8" fillId="0" borderId="31" xfId="0" applyNumberFormat="1" applyFont="1" applyBorder="1" applyAlignment="1">
      <alignment horizontal="center" vertical="justify"/>
    </xf>
    <xf numFmtId="0" fontId="8" fillId="0" borderId="46" xfId="0" applyFont="1" applyBorder="1" applyAlignment="1">
      <alignment horizontal="center" vertical="justify" wrapText="1"/>
    </xf>
    <xf numFmtId="180" fontId="8" fillId="0" borderId="46" xfId="0" applyNumberFormat="1" applyFont="1" applyBorder="1" applyAlignment="1">
      <alignment horizontal="center" vertical="justify"/>
    </xf>
    <xf numFmtId="181" fontId="8" fillId="0" borderId="46" xfId="0" applyNumberFormat="1" applyFont="1" applyBorder="1" applyAlignment="1">
      <alignment horizontal="right" vertical="justify"/>
    </xf>
    <xf numFmtId="181" fontId="8" fillId="0" borderId="21" xfId="0" applyNumberFormat="1" applyFont="1" applyBorder="1" applyAlignment="1">
      <alignment vertical="justify"/>
    </xf>
    <xf numFmtId="0" fontId="12" fillId="0" borderId="23" xfId="0" applyNumberFormat="1" applyFont="1" applyBorder="1" applyAlignment="1">
      <alignment horizontal="center" vertical="justify" wrapText="1"/>
    </xf>
    <xf numFmtId="181" fontId="12" fillId="0" borderId="11" xfId="0" applyNumberFormat="1" applyFont="1" applyBorder="1" applyAlignment="1">
      <alignment vertical="justify"/>
    </xf>
    <xf numFmtId="16" fontId="12" fillId="0" borderId="13" xfId="0" applyNumberFormat="1" applyFont="1" applyBorder="1" applyAlignment="1">
      <alignment horizontal="left" vertical="center"/>
    </xf>
    <xf numFmtId="16" fontId="8" fillId="0" borderId="15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justify" wrapText="1"/>
    </xf>
    <xf numFmtId="16" fontId="8" fillId="0" borderId="25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vertical="justify"/>
    </xf>
    <xf numFmtId="0" fontId="12" fillId="0" borderId="13" xfId="0" applyFont="1" applyBorder="1" applyAlignment="1">
      <alignment vertical="center"/>
    </xf>
    <xf numFmtId="0" fontId="12" fillId="0" borderId="14" xfId="0" applyFont="1" applyFill="1" applyBorder="1" applyAlignment="1">
      <alignment vertical="justify" wrapText="1"/>
    </xf>
    <xf numFmtId="0" fontId="12" fillId="0" borderId="21" xfId="0" applyFont="1" applyBorder="1" applyAlignment="1">
      <alignment vertical="justify"/>
    </xf>
    <xf numFmtId="0" fontId="8" fillId="0" borderId="19" xfId="0" applyFont="1" applyBorder="1" applyAlignment="1">
      <alignment vertical="justify"/>
    </xf>
    <xf numFmtId="0" fontId="12" fillId="0" borderId="10" xfId="0" applyNumberFormat="1" applyFont="1" applyBorder="1" applyAlignment="1">
      <alignment horizontal="center" vertical="justify" wrapText="1"/>
    </xf>
    <xf numFmtId="0" fontId="8" fillId="0" borderId="44" xfId="0" applyFont="1" applyBorder="1" applyAlignment="1">
      <alignment horizontal="left" vertical="justify"/>
    </xf>
    <xf numFmtId="180" fontId="8" fillId="0" borderId="45" xfId="0" applyNumberFormat="1" applyFont="1" applyBorder="1" applyAlignment="1">
      <alignment horizontal="center" vertical="justify"/>
    </xf>
    <xf numFmtId="49" fontId="8" fillId="0" borderId="45" xfId="0" applyNumberFormat="1" applyFont="1" applyBorder="1" applyAlignment="1">
      <alignment horizontal="center" vertical="justify"/>
    </xf>
    <xf numFmtId="181" fontId="8" fillId="0" borderId="45" xfId="0" applyNumberFormat="1" applyFont="1" applyBorder="1" applyAlignment="1">
      <alignment horizontal="right" vertical="justify"/>
    </xf>
    <xf numFmtId="181" fontId="8" fillId="0" borderId="48" xfId="0" applyNumberFormat="1" applyFont="1" applyBorder="1" applyAlignment="1">
      <alignment vertical="justify"/>
    </xf>
    <xf numFmtId="0" fontId="12" fillId="0" borderId="42" xfId="0" applyFont="1" applyBorder="1" applyAlignment="1">
      <alignment/>
    </xf>
    <xf numFmtId="0" fontId="12" fillId="0" borderId="38" xfId="0" applyFont="1" applyBorder="1" applyAlignment="1">
      <alignment vertical="justify" wrapText="1"/>
    </xf>
    <xf numFmtId="0" fontId="12" fillId="0" borderId="38" xfId="0" applyNumberFormat="1" applyFont="1" applyBorder="1" applyAlignment="1">
      <alignment horizontal="center" vertical="justify" wrapText="1"/>
    </xf>
    <xf numFmtId="180" fontId="12" fillId="0" borderId="38" xfId="0" applyNumberFormat="1" applyFont="1" applyBorder="1" applyAlignment="1">
      <alignment horizontal="center" vertical="justify"/>
    </xf>
    <xf numFmtId="49" fontId="12" fillId="0" borderId="38" xfId="0" applyNumberFormat="1" applyFont="1" applyBorder="1" applyAlignment="1">
      <alignment horizontal="center" vertical="justify"/>
    </xf>
    <xf numFmtId="181" fontId="12" fillId="0" borderId="38" xfId="0" applyNumberFormat="1" applyFont="1" applyBorder="1" applyAlignment="1">
      <alignment horizontal="right" vertical="justify"/>
    </xf>
    <xf numFmtId="181" fontId="12" fillId="0" borderId="43" xfId="0" applyNumberFormat="1" applyFont="1" applyBorder="1" applyAlignment="1">
      <alignment vertical="justify"/>
    </xf>
    <xf numFmtId="16" fontId="12" fillId="0" borderId="44" xfId="0" applyNumberFormat="1" applyFont="1" applyBorder="1" applyAlignment="1">
      <alignment horizontal="left" vertical="justify"/>
    </xf>
    <xf numFmtId="0" fontId="12" fillId="0" borderId="10" xfId="0" applyFont="1" applyBorder="1" applyAlignment="1">
      <alignment vertical="top" wrapText="1"/>
    </xf>
    <xf numFmtId="16" fontId="8" fillId="0" borderId="15" xfId="0" applyNumberFormat="1" applyFont="1" applyBorder="1" applyAlignment="1">
      <alignment horizontal="left" vertical="justify"/>
    </xf>
    <xf numFmtId="16" fontId="8" fillId="0" borderId="44" xfId="0" applyNumberFormat="1" applyFont="1" applyBorder="1" applyAlignment="1">
      <alignment horizontal="left" vertical="justify"/>
    </xf>
    <xf numFmtId="0" fontId="12" fillId="0" borderId="14" xfId="0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center" vertical="justify"/>
    </xf>
    <xf numFmtId="180" fontId="12" fillId="0" borderId="45" xfId="0" applyNumberFormat="1" applyFont="1" applyBorder="1" applyAlignment="1">
      <alignment horizontal="center" vertical="justify"/>
    </xf>
    <xf numFmtId="0" fontId="8" fillId="0" borderId="45" xfId="0" applyNumberFormat="1" applyFont="1" applyBorder="1" applyAlignment="1">
      <alignment horizontal="center" vertical="justify" wrapText="1"/>
    </xf>
    <xf numFmtId="181" fontId="8" fillId="0" borderId="45" xfId="0" applyNumberFormat="1" applyFont="1" applyBorder="1" applyAlignment="1">
      <alignment vertical="justify"/>
    </xf>
    <xf numFmtId="16" fontId="8" fillId="0" borderId="26" xfId="0" applyNumberFormat="1" applyFont="1" applyBorder="1" applyAlignment="1">
      <alignment horizontal="left" vertical="justify"/>
    </xf>
    <xf numFmtId="0" fontId="8" fillId="0" borderId="27" xfId="0" applyNumberFormat="1" applyFont="1" applyBorder="1" applyAlignment="1">
      <alignment horizontal="center" vertical="justify" wrapText="1"/>
    </xf>
    <xf numFmtId="0" fontId="8" fillId="0" borderId="27" xfId="0" applyFont="1" applyBorder="1" applyAlignment="1">
      <alignment vertical="justify"/>
    </xf>
    <xf numFmtId="16" fontId="8" fillId="0" borderId="16" xfId="0" applyNumberFormat="1" applyFont="1" applyBorder="1" applyAlignment="1">
      <alignment horizontal="left" vertical="justify"/>
    </xf>
    <xf numFmtId="0" fontId="8" fillId="0" borderId="17" xfId="0" applyFont="1" applyBorder="1" applyAlignment="1">
      <alignment vertical="justify"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 vertical="justify" wrapText="1"/>
    </xf>
    <xf numFmtId="49" fontId="12" fillId="0" borderId="14" xfId="0" applyNumberFormat="1" applyFont="1" applyBorder="1" applyAlignment="1">
      <alignment horizontal="center" vertical="justify" wrapText="1"/>
    </xf>
    <xf numFmtId="181" fontId="12" fillId="0" borderId="14" xfId="0" applyNumberFormat="1" applyFont="1" applyBorder="1" applyAlignment="1">
      <alignment horizontal="center" vertical="justify"/>
    </xf>
    <xf numFmtId="49" fontId="8" fillId="0" borderId="10" xfId="0" applyNumberFormat="1" applyFont="1" applyBorder="1" applyAlignment="1">
      <alignment horizontal="center" vertical="justify" wrapText="1"/>
    </xf>
    <xf numFmtId="181" fontId="12" fillId="0" borderId="23" xfId="0" applyNumberFormat="1" applyFont="1" applyBorder="1" applyAlignment="1">
      <alignment vertical="justify"/>
    </xf>
    <xf numFmtId="0" fontId="8" fillId="0" borderId="17" xfId="0" applyFont="1" applyBorder="1" applyAlignment="1">
      <alignment horizontal="center" vertical="justify" wrapText="1"/>
    </xf>
    <xf numFmtId="181" fontId="8" fillId="0" borderId="18" xfId="0" applyNumberFormat="1" applyFont="1" applyBorder="1" applyAlignment="1">
      <alignment vertical="justify"/>
    </xf>
    <xf numFmtId="0" fontId="12" fillId="0" borderId="45" xfId="0" applyFont="1" applyBorder="1" applyAlignment="1">
      <alignment vertical="justify" wrapText="1"/>
    </xf>
    <xf numFmtId="0" fontId="12" fillId="0" borderId="45" xfId="0" applyFont="1" applyBorder="1" applyAlignment="1">
      <alignment horizontal="center" vertical="justify" wrapText="1"/>
    </xf>
    <xf numFmtId="181" fontId="12" fillId="0" borderId="45" xfId="0" applyNumberFormat="1" applyFont="1" applyBorder="1" applyAlignment="1">
      <alignment horizontal="right" vertical="justify"/>
    </xf>
    <xf numFmtId="181" fontId="12" fillId="0" borderId="45" xfId="0" applyNumberFormat="1" applyFont="1" applyBorder="1" applyAlignment="1">
      <alignment vertical="justify"/>
    </xf>
    <xf numFmtId="181" fontId="12" fillId="0" borderId="49" xfId="0" applyNumberFormat="1" applyFont="1" applyBorder="1" applyAlignment="1">
      <alignment vertical="justify"/>
    </xf>
    <xf numFmtId="0" fontId="12" fillId="0" borderId="23" xfId="0" applyFont="1" applyBorder="1" applyAlignment="1">
      <alignment wrapText="1"/>
    </xf>
    <xf numFmtId="0" fontId="12" fillId="0" borderId="44" xfId="0" applyFont="1" applyBorder="1" applyAlignment="1">
      <alignment vertical="center"/>
    </xf>
    <xf numFmtId="0" fontId="12" fillId="0" borderId="45" xfId="0" applyFont="1" applyBorder="1" applyAlignment="1">
      <alignment wrapText="1"/>
    </xf>
    <xf numFmtId="0" fontId="12" fillId="0" borderId="45" xfId="0" applyNumberFormat="1" applyFont="1" applyBorder="1" applyAlignment="1">
      <alignment horizontal="center" vertical="justify" wrapText="1"/>
    </xf>
    <xf numFmtId="0" fontId="8" fillId="0" borderId="26" xfId="0" applyFont="1" applyBorder="1" applyAlignment="1">
      <alignment horizontal="left" vertical="justify"/>
    </xf>
    <xf numFmtId="0" fontId="8" fillId="34" borderId="16" xfId="0" applyFont="1" applyFill="1" applyBorder="1" applyAlignment="1">
      <alignment/>
    </xf>
    <xf numFmtId="0" fontId="12" fillId="34" borderId="17" xfId="0" applyFont="1" applyFill="1" applyBorder="1" applyAlignment="1">
      <alignment wrapText="1"/>
    </xf>
    <xf numFmtId="0" fontId="12" fillId="34" borderId="17" xfId="0" applyFont="1" applyFill="1" applyBorder="1" applyAlignment="1">
      <alignment/>
    </xf>
    <xf numFmtId="49" fontId="12" fillId="34" borderId="17" xfId="0" applyNumberFormat="1" applyFont="1" applyFill="1" applyBorder="1" applyAlignment="1">
      <alignment/>
    </xf>
    <xf numFmtId="181" fontId="12" fillId="34" borderId="17" xfId="0" applyNumberFormat="1" applyFont="1" applyFill="1" applyBorder="1" applyAlignment="1">
      <alignment horizontal="right"/>
    </xf>
    <xf numFmtId="181" fontId="12" fillId="34" borderId="18" xfId="0" applyNumberFormat="1" applyFont="1" applyFill="1" applyBorder="1" applyAlignment="1">
      <alignment/>
    </xf>
    <xf numFmtId="0" fontId="12" fillId="0" borderId="19" xfId="0" applyFont="1" applyBorder="1" applyAlignment="1">
      <alignment vertical="justify"/>
    </xf>
    <xf numFmtId="181" fontId="12" fillId="0" borderId="47" xfId="0" applyNumberFormat="1" applyFont="1" applyBorder="1" applyAlignment="1">
      <alignment vertical="justify"/>
    </xf>
    <xf numFmtId="0" fontId="12" fillId="0" borderId="10" xfId="0" applyFont="1" applyBorder="1" applyAlignment="1">
      <alignment horizontal="left" vertical="justify"/>
    </xf>
    <xf numFmtId="0" fontId="12" fillId="0" borderId="16" xfId="0" applyFont="1" applyBorder="1" applyAlignment="1">
      <alignment horizontal="left" vertical="center"/>
    </xf>
    <xf numFmtId="16" fontId="12" fillId="0" borderId="26" xfId="0" applyNumberFormat="1" applyFont="1" applyBorder="1" applyAlignment="1">
      <alignment horizontal="left" vertical="center"/>
    </xf>
    <xf numFmtId="16" fontId="8" fillId="0" borderId="45" xfId="0" applyNumberFormat="1" applyFont="1" applyBorder="1" applyAlignment="1">
      <alignment horizontal="left" vertical="center"/>
    </xf>
    <xf numFmtId="16" fontId="8" fillId="0" borderId="17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181" fontId="12" fillId="0" borderId="10" xfId="0" applyNumberFormat="1" applyFont="1" applyBorder="1" applyAlignment="1">
      <alignment vertical="justify"/>
    </xf>
    <xf numFmtId="181" fontId="12" fillId="0" borderId="18" xfId="0" applyNumberFormat="1" applyFont="1" applyBorder="1" applyAlignment="1">
      <alignment vertical="justify"/>
    </xf>
    <xf numFmtId="0" fontId="12" fillId="0" borderId="15" xfId="0" applyFont="1" applyBorder="1" applyAlignment="1">
      <alignment vertical="top"/>
    </xf>
    <xf numFmtId="0" fontId="12" fillId="0" borderId="50" xfId="0" applyFont="1" applyBorder="1" applyAlignment="1">
      <alignment vertical="justify" wrapText="1"/>
    </xf>
    <xf numFmtId="16" fontId="12" fillId="0" borderId="44" xfId="0" applyNumberFormat="1" applyFont="1" applyBorder="1" applyAlignment="1">
      <alignment horizontal="left" vertical="center"/>
    </xf>
    <xf numFmtId="180" fontId="12" fillId="0" borderId="45" xfId="0" applyNumberFormat="1" applyFont="1" applyBorder="1" applyAlignment="1">
      <alignment horizontal="left" vertical="justify" wrapText="1"/>
    </xf>
    <xf numFmtId="0" fontId="12" fillId="0" borderId="51" xfId="0" applyFont="1" applyBorder="1" applyAlignment="1">
      <alignment horizontal="left" vertical="center"/>
    </xf>
    <xf numFmtId="181" fontId="12" fillId="0" borderId="52" xfId="0" applyNumberFormat="1" applyFont="1" applyBorder="1" applyAlignment="1">
      <alignment vertical="justify"/>
    </xf>
    <xf numFmtId="0" fontId="9" fillId="0" borderId="0" xfId="0" applyFont="1" applyAlignment="1">
      <alignment/>
    </xf>
    <xf numFmtId="0" fontId="9" fillId="0" borderId="17" xfId="0" applyFont="1" applyBorder="1" applyAlignment="1">
      <alignment vertical="top" wrapText="1"/>
    </xf>
    <xf numFmtId="0" fontId="9" fillId="0" borderId="34" xfId="0" applyNumberFormat="1" applyFont="1" applyBorder="1" applyAlignment="1">
      <alignment horizontal="center" vertical="top" wrapText="1"/>
    </xf>
    <xf numFmtId="180" fontId="9" fillId="0" borderId="17" xfId="0" applyNumberFormat="1" applyFont="1" applyBorder="1" applyAlignment="1">
      <alignment horizontal="center" vertical="top"/>
    </xf>
    <xf numFmtId="49" fontId="9" fillId="0" borderId="33" xfId="0" applyNumberFormat="1" applyFont="1" applyBorder="1" applyAlignment="1">
      <alignment horizontal="center" vertical="top"/>
    </xf>
    <xf numFmtId="49" fontId="9" fillId="0" borderId="32" xfId="0" applyNumberFormat="1" applyFont="1" applyBorder="1" applyAlignment="1">
      <alignment horizontal="center" vertical="top"/>
    </xf>
    <xf numFmtId="0" fontId="8" fillId="0" borderId="53" xfId="0" applyFont="1" applyBorder="1" applyAlignment="1">
      <alignment horizontal="left" vertical="center"/>
    </xf>
    <xf numFmtId="181" fontId="8" fillId="0" borderId="54" xfId="0" applyNumberFormat="1" applyFont="1" applyBorder="1" applyAlignment="1">
      <alignment vertical="justify"/>
    </xf>
    <xf numFmtId="0" fontId="12" fillId="34" borderId="14" xfId="0" applyFont="1" applyFill="1" applyBorder="1" applyAlignment="1">
      <alignment horizontal="justify" vertical="top" wrapText="1"/>
    </xf>
    <xf numFmtId="0" fontId="7" fillId="34" borderId="37" xfId="0" applyNumberFormat="1" applyFont="1" applyFill="1" applyBorder="1" applyAlignment="1">
      <alignment horizontal="center" vertical="top" wrapText="1"/>
    </xf>
    <xf numFmtId="180" fontId="7" fillId="34" borderId="14" xfId="0" applyNumberFormat="1" applyFont="1" applyFill="1" applyBorder="1" applyAlignment="1">
      <alignment horizontal="center" vertical="top"/>
    </xf>
    <xf numFmtId="49" fontId="7" fillId="34" borderId="36" xfId="0" applyNumberFormat="1" applyFont="1" applyFill="1" applyBorder="1" applyAlignment="1">
      <alignment horizontal="center" vertical="top"/>
    </xf>
    <xf numFmtId="49" fontId="7" fillId="34" borderId="35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42" xfId="0" applyFont="1" applyBorder="1" applyAlignment="1">
      <alignment horizontal="left" vertical="justify"/>
    </xf>
    <xf numFmtId="0" fontId="12" fillId="0" borderId="55" xfId="0" applyFont="1" applyBorder="1" applyAlignment="1">
      <alignment vertical="justify" wrapText="1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vertical="top" wrapText="1"/>
    </xf>
    <xf numFmtId="0" fontId="8" fillId="0" borderId="17" xfId="0" applyNumberFormat="1" applyFont="1" applyBorder="1" applyAlignment="1">
      <alignment horizontal="center" vertical="top" wrapText="1"/>
    </xf>
    <xf numFmtId="180" fontId="8" fillId="0" borderId="17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 vertical="top"/>
    </xf>
    <xf numFmtId="0" fontId="12" fillId="34" borderId="0" xfId="0" applyFont="1" applyFill="1" applyAlignment="1">
      <alignment/>
    </xf>
    <xf numFmtId="16" fontId="12" fillId="34" borderId="13" xfId="0" applyNumberFormat="1" applyFont="1" applyFill="1" applyBorder="1" applyAlignment="1">
      <alignment horizontal="left" vertical="top"/>
    </xf>
    <xf numFmtId="0" fontId="12" fillId="34" borderId="14" xfId="0" applyFont="1" applyFill="1" applyBorder="1" applyAlignment="1">
      <alignment vertical="top" wrapText="1"/>
    </xf>
    <xf numFmtId="0" fontId="12" fillId="34" borderId="14" xfId="0" applyNumberFormat="1" applyFont="1" applyFill="1" applyBorder="1" applyAlignment="1">
      <alignment horizontal="center" vertical="top" wrapText="1"/>
    </xf>
    <xf numFmtId="180" fontId="12" fillId="34" borderId="14" xfId="0" applyNumberFormat="1" applyFont="1" applyFill="1" applyBorder="1" applyAlignment="1">
      <alignment horizontal="center" vertical="top"/>
    </xf>
    <xf numFmtId="49" fontId="12" fillId="34" borderId="14" xfId="0" applyNumberFormat="1" applyFont="1" applyFill="1" applyBorder="1" applyAlignment="1">
      <alignment horizontal="center" vertical="top"/>
    </xf>
    <xf numFmtId="181" fontId="12" fillId="34" borderId="14" xfId="0" applyNumberFormat="1" applyFont="1" applyFill="1" applyBorder="1" applyAlignment="1">
      <alignment horizontal="right" vertical="justify"/>
    </xf>
    <xf numFmtId="181" fontId="12" fillId="34" borderId="14" xfId="0" applyNumberFormat="1" applyFont="1" applyFill="1" applyBorder="1" applyAlignment="1">
      <alignment vertical="justify"/>
    </xf>
    <xf numFmtId="16" fontId="8" fillId="0" borderId="16" xfId="0" applyNumberFormat="1" applyFont="1" applyBorder="1" applyAlignment="1">
      <alignment horizontal="left" vertical="top"/>
    </xf>
    <xf numFmtId="181" fontId="8" fillId="0" borderId="40" xfId="0" applyNumberFormat="1" applyFont="1" applyBorder="1" applyAlignment="1">
      <alignment horizontal="right" vertical="justify"/>
    </xf>
    <xf numFmtId="181" fontId="8" fillId="0" borderId="40" xfId="0" applyNumberFormat="1" applyFont="1" applyBorder="1" applyAlignment="1">
      <alignment vertical="justify"/>
    </xf>
    <xf numFmtId="181" fontId="12" fillId="34" borderId="43" xfId="0" applyNumberFormat="1" applyFont="1" applyFill="1" applyBorder="1" applyAlignment="1">
      <alignment vertical="justify"/>
    </xf>
    <xf numFmtId="0" fontId="12" fillId="34" borderId="13" xfId="0" applyFont="1" applyFill="1" applyBorder="1" applyAlignment="1">
      <alignment horizontal="left" vertical="top"/>
    </xf>
    <xf numFmtId="0" fontId="4" fillId="0" borderId="11" xfId="0" applyFont="1" applyBorder="1" applyAlignment="1">
      <alignment vertical="top" wrapText="1"/>
    </xf>
    <xf numFmtId="0" fontId="9" fillId="0" borderId="56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199"/>
  <sheetViews>
    <sheetView zoomScale="85" zoomScaleNormal="85" zoomScalePageLayoutView="0" workbookViewId="0" topLeftCell="A178">
      <selection activeCell="H14" sqref="H14"/>
    </sheetView>
  </sheetViews>
  <sheetFormatPr defaultColWidth="9.140625" defaultRowHeight="12.75"/>
  <cols>
    <col min="1" max="1" width="4.00390625" style="0" customWidth="1"/>
    <col min="2" max="2" width="10.28125" style="0" bestFit="1" customWidth="1"/>
    <col min="3" max="3" width="82.00390625" style="0" customWidth="1"/>
    <col min="4" max="4" width="8.28125" style="0" customWidth="1"/>
    <col min="5" max="5" width="10.140625" style="0" customWidth="1"/>
    <col min="6" max="6" width="10.421875" style="0" customWidth="1"/>
    <col min="7" max="7" width="9.8515625" style="0" customWidth="1"/>
    <col min="8" max="8" width="14.140625" style="0" customWidth="1"/>
    <col min="9" max="9" width="13.28125" style="0" customWidth="1"/>
    <col min="10" max="10" width="11.7109375" style="0" customWidth="1"/>
    <col min="12" max="12" width="9.8515625" style="0" bestFit="1" customWidth="1"/>
  </cols>
  <sheetData>
    <row r="1" spans="3:8" ht="18.75" customHeight="1">
      <c r="C1" s="6"/>
      <c r="D1" s="3"/>
      <c r="F1" s="2"/>
      <c r="G1" s="2"/>
      <c r="H1" s="8" t="s">
        <v>22</v>
      </c>
    </row>
    <row r="2" spans="6:8" ht="13.5" customHeight="1">
      <c r="F2" s="2"/>
      <c r="G2" s="2"/>
      <c r="H2" t="s">
        <v>39</v>
      </c>
    </row>
    <row r="3" spans="5:8" ht="18.75" customHeight="1">
      <c r="E3" s="1"/>
      <c r="F3" s="2"/>
      <c r="G3" s="2"/>
      <c r="H3" s="2"/>
    </row>
    <row r="4" spans="3:4" s="3" customFormat="1" ht="18.75">
      <c r="C4" s="14" t="s">
        <v>256</v>
      </c>
      <c r="D4" s="7"/>
    </row>
    <row r="5" spans="3:4" s="3" customFormat="1" ht="12.75" customHeight="1">
      <c r="C5" s="15"/>
      <c r="D5" s="7"/>
    </row>
    <row r="6" spans="3:10" ht="18">
      <c r="C6" s="4"/>
      <c r="D6" s="4"/>
      <c r="H6" s="9"/>
      <c r="J6" s="9" t="s">
        <v>24</v>
      </c>
    </row>
    <row r="7" spans="2:10" ht="12.75" customHeight="1">
      <c r="B7" s="437" t="s">
        <v>0</v>
      </c>
      <c r="C7" s="439" t="s">
        <v>1</v>
      </c>
      <c r="D7" s="439" t="s">
        <v>2</v>
      </c>
      <c r="E7" s="440" t="s">
        <v>3</v>
      </c>
      <c r="F7" s="440" t="s">
        <v>51</v>
      </c>
      <c r="G7" s="440" t="s">
        <v>4</v>
      </c>
      <c r="H7" s="440" t="s">
        <v>50</v>
      </c>
      <c r="I7" s="442" t="s">
        <v>21</v>
      </c>
      <c r="J7" s="440" t="s">
        <v>84</v>
      </c>
    </row>
    <row r="8" spans="2:10" ht="50.25" customHeight="1">
      <c r="B8" s="438"/>
      <c r="C8" s="439"/>
      <c r="D8" s="439"/>
      <c r="E8" s="441"/>
      <c r="F8" s="441"/>
      <c r="G8" s="441"/>
      <c r="H8" s="441"/>
      <c r="I8" s="442"/>
      <c r="J8" s="440"/>
    </row>
    <row r="9" spans="2:10" s="1" customFormat="1" ht="15">
      <c r="B9" s="198" t="s">
        <v>94</v>
      </c>
      <c r="C9" s="199" t="s">
        <v>5</v>
      </c>
      <c r="D9" s="200">
        <v>924</v>
      </c>
      <c r="E9" s="201"/>
      <c r="F9" s="202"/>
      <c r="G9" s="202"/>
      <c r="H9" s="203">
        <f>H11+H15</f>
        <v>4164.5</v>
      </c>
      <c r="I9" s="203">
        <f>I11+I15</f>
        <v>4162.6</v>
      </c>
      <c r="J9" s="204">
        <f aca="true" t="shared" si="0" ref="J9:J117">ROUND(I9/H9*100,1)</f>
        <v>100</v>
      </c>
    </row>
    <row r="10" spans="2:10" s="1" customFormat="1" ht="14.25">
      <c r="B10" s="205"/>
      <c r="C10" s="196" t="s">
        <v>93</v>
      </c>
      <c r="D10" s="206">
        <v>924</v>
      </c>
      <c r="E10" s="207">
        <v>100</v>
      </c>
      <c r="F10" s="208"/>
      <c r="G10" s="208"/>
      <c r="H10" s="209">
        <f>H11+H15</f>
        <v>4164.5</v>
      </c>
      <c r="I10" s="209">
        <f>I11+I15</f>
        <v>4162.6</v>
      </c>
      <c r="J10" s="210">
        <f t="shared" si="0"/>
        <v>100</v>
      </c>
    </row>
    <row r="11" spans="2:10" s="6" customFormat="1" ht="28.5">
      <c r="B11" s="19" t="s">
        <v>6</v>
      </c>
      <c r="C11" s="20" t="s">
        <v>7</v>
      </c>
      <c r="D11" s="21">
        <v>924</v>
      </c>
      <c r="E11" s="22">
        <v>102</v>
      </c>
      <c r="F11" s="23"/>
      <c r="G11" s="23"/>
      <c r="H11" s="24">
        <f>H12</f>
        <v>1025.3</v>
      </c>
      <c r="I11" s="24">
        <f>I12</f>
        <v>1025</v>
      </c>
      <c r="J11" s="57">
        <f t="shared" si="0"/>
        <v>100</v>
      </c>
    </row>
    <row r="12" spans="2:10" s="1" customFormat="1" ht="18" customHeight="1">
      <c r="B12" s="25" t="s">
        <v>95</v>
      </c>
      <c r="C12" s="26" t="s">
        <v>132</v>
      </c>
      <c r="D12" s="31">
        <v>924</v>
      </c>
      <c r="E12" s="32">
        <v>102</v>
      </c>
      <c r="F12" s="13" t="s">
        <v>52</v>
      </c>
      <c r="G12" s="13"/>
      <c r="H12" s="42">
        <f>H14</f>
        <v>1025.3</v>
      </c>
      <c r="I12" s="42">
        <f>I14</f>
        <v>1025</v>
      </c>
      <c r="J12" s="48">
        <f t="shared" si="0"/>
        <v>100</v>
      </c>
    </row>
    <row r="13" spans="2:10" s="1" customFormat="1" ht="45.75" customHeight="1">
      <c r="B13" s="25" t="s">
        <v>96</v>
      </c>
      <c r="C13" s="30" t="s">
        <v>191</v>
      </c>
      <c r="D13" s="31">
        <v>924</v>
      </c>
      <c r="E13" s="32">
        <v>102</v>
      </c>
      <c r="F13" s="13" t="s">
        <v>52</v>
      </c>
      <c r="G13" s="13" t="s">
        <v>192</v>
      </c>
      <c r="H13" s="42">
        <f>H14</f>
        <v>1025.3</v>
      </c>
      <c r="I13" s="42">
        <f>I14</f>
        <v>1025</v>
      </c>
      <c r="J13" s="48">
        <f t="shared" si="0"/>
        <v>100</v>
      </c>
    </row>
    <row r="14" spans="2:10" s="1" customFormat="1" ht="20.25" customHeight="1">
      <c r="B14" s="33" t="s">
        <v>96</v>
      </c>
      <c r="C14" s="34" t="s">
        <v>193</v>
      </c>
      <c r="D14" s="35">
        <v>924</v>
      </c>
      <c r="E14" s="36">
        <v>102</v>
      </c>
      <c r="F14" s="37" t="s">
        <v>52</v>
      </c>
      <c r="G14" s="37" t="s">
        <v>53</v>
      </c>
      <c r="H14" s="38">
        <v>1025.3</v>
      </c>
      <c r="I14" s="144">
        <v>1025</v>
      </c>
      <c r="J14" s="39">
        <f t="shared" si="0"/>
        <v>100</v>
      </c>
    </row>
    <row r="15" spans="2:10" s="5" customFormat="1" ht="33" customHeight="1">
      <c r="B15" s="40" t="s">
        <v>8</v>
      </c>
      <c r="C15" s="18" t="s">
        <v>134</v>
      </c>
      <c r="D15" s="197">
        <v>924</v>
      </c>
      <c r="E15" s="68">
        <v>103</v>
      </c>
      <c r="F15" s="69"/>
      <c r="G15" s="69"/>
      <c r="H15" s="70">
        <f>H16+H19+H22</f>
        <v>3139.2000000000003</v>
      </c>
      <c r="I15" s="70">
        <f>I16+I19+I22</f>
        <v>3137.6000000000004</v>
      </c>
      <c r="J15" s="174">
        <f t="shared" si="0"/>
        <v>99.9</v>
      </c>
    </row>
    <row r="16" spans="2:10" s="1" customFormat="1" ht="18.75" customHeight="1">
      <c r="B16" s="41" t="s">
        <v>97</v>
      </c>
      <c r="C16" s="20" t="s">
        <v>133</v>
      </c>
      <c r="D16" s="21">
        <v>924</v>
      </c>
      <c r="E16" s="22">
        <v>103</v>
      </c>
      <c r="F16" s="23" t="s">
        <v>54</v>
      </c>
      <c r="G16" s="23"/>
      <c r="H16" s="24">
        <f>H17</f>
        <v>918.6</v>
      </c>
      <c r="I16" s="24">
        <f>I17</f>
        <v>918.4</v>
      </c>
      <c r="J16" s="57">
        <f t="shared" si="0"/>
        <v>100</v>
      </c>
    </row>
    <row r="17" spans="2:12" s="10" customFormat="1" ht="46.5" customHeight="1">
      <c r="B17" s="25" t="s">
        <v>98</v>
      </c>
      <c r="C17" s="30" t="s">
        <v>191</v>
      </c>
      <c r="D17" s="31">
        <v>924</v>
      </c>
      <c r="E17" s="32">
        <v>103</v>
      </c>
      <c r="F17" s="13" t="s">
        <v>54</v>
      </c>
      <c r="G17" s="13" t="s">
        <v>192</v>
      </c>
      <c r="H17" s="42">
        <f>H18</f>
        <v>918.6</v>
      </c>
      <c r="I17" s="177">
        <v>918.4</v>
      </c>
      <c r="J17" s="48">
        <f t="shared" si="0"/>
        <v>100</v>
      </c>
      <c r="L17" s="12"/>
    </row>
    <row r="18" spans="2:12" s="10" customFormat="1" ht="18" customHeight="1">
      <c r="B18" s="33" t="s">
        <v>206</v>
      </c>
      <c r="C18" s="34" t="s">
        <v>193</v>
      </c>
      <c r="D18" s="35">
        <v>924</v>
      </c>
      <c r="E18" s="36">
        <v>103</v>
      </c>
      <c r="F18" s="37" t="s">
        <v>54</v>
      </c>
      <c r="G18" s="37" t="s">
        <v>53</v>
      </c>
      <c r="H18" s="38">
        <v>918.6</v>
      </c>
      <c r="I18" s="178">
        <v>918.4</v>
      </c>
      <c r="J18" s="39">
        <f t="shared" si="0"/>
        <v>100</v>
      </c>
      <c r="L18" s="12"/>
    </row>
    <row r="19" spans="2:10" s="2" customFormat="1" ht="29.25" customHeight="1">
      <c r="B19" s="19" t="s">
        <v>99</v>
      </c>
      <c r="C19" s="20" t="s">
        <v>55</v>
      </c>
      <c r="D19" s="21">
        <v>924</v>
      </c>
      <c r="E19" s="22">
        <v>103</v>
      </c>
      <c r="F19" s="23" t="s">
        <v>56</v>
      </c>
      <c r="G19" s="23"/>
      <c r="H19" s="24">
        <f>H20</f>
        <v>237.8</v>
      </c>
      <c r="I19" s="24">
        <f>I20</f>
        <v>237.8</v>
      </c>
      <c r="J19" s="57">
        <f t="shared" si="0"/>
        <v>100</v>
      </c>
    </row>
    <row r="20" spans="2:12" s="2" customFormat="1" ht="44.25" customHeight="1">
      <c r="B20" s="45" t="s">
        <v>100</v>
      </c>
      <c r="C20" s="30" t="s">
        <v>191</v>
      </c>
      <c r="D20" s="31">
        <v>924</v>
      </c>
      <c r="E20" s="32">
        <v>103</v>
      </c>
      <c r="F20" s="13" t="s">
        <v>56</v>
      </c>
      <c r="G20" s="13" t="s">
        <v>192</v>
      </c>
      <c r="H20" s="42">
        <f>H21</f>
        <v>237.8</v>
      </c>
      <c r="I20" s="177">
        <f>I21</f>
        <v>237.8</v>
      </c>
      <c r="J20" s="48">
        <f t="shared" si="0"/>
        <v>100</v>
      </c>
      <c r="L20" s="11"/>
    </row>
    <row r="21" spans="2:12" s="2" customFormat="1" ht="21" customHeight="1">
      <c r="B21" s="46" t="s">
        <v>205</v>
      </c>
      <c r="C21" s="34" t="s">
        <v>194</v>
      </c>
      <c r="D21" s="35">
        <v>924</v>
      </c>
      <c r="E21" s="36">
        <v>103</v>
      </c>
      <c r="F21" s="37" t="s">
        <v>56</v>
      </c>
      <c r="G21" s="37" t="s">
        <v>53</v>
      </c>
      <c r="H21" s="38">
        <v>237.8</v>
      </c>
      <c r="I21" s="178">
        <v>237.8</v>
      </c>
      <c r="J21" s="39">
        <f t="shared" si="0"/>
        <v>100</v>
      </c>
      <c r="L21" s="11"/>
    </row>
    <row r="22" spans="2:10" s="5" customFormat="1" ht="15.75" customHeight="1">
      <c r="B22" s="47" t="s">
        <v>101</v>
      </c>
      <c r="C22" s="20" t="s">
        <v>57</v>
      </c>
      <c r="D22" s="21">
        <v>924</v>
      </c>
      <c r="E22" s="22">
        <v>103</v>
      </c>
      <c r="F22" s="23" t="s">
        <v>58</v>
      </c>
      <c r="G22" s="23"/>
      <c r="H22" s="24">
        <f>H23+H25+H27</f>
        <v>1982.8000000000002</v>
      </c>
      <c r="I22" s="24">
        <f>I23+I25+I27</f>
        <v>1981.4</v>
      </c>
      <c r="J22" s="57">
        <f t="shared" si="0"/>
        <v>99.9</v>
      </c>
    </row>
    <row r="23" spans="2:10" s="5" customFormat="1" ht="45">
      <c r="B23" s="45" t="s">
        <v>102</v>
      </c>
      <c r="C23" s="30" t="s">
        <v>191</v>
      </c>
      <c r="D23" s="31">
        <v>924</v>
      </c>
      <c r="E23" s="32">
        <v>103</v>
      </c>
      <c r="F23" s="13" t="s">
        <v>58</v>
      </c>
      <c r="G23" s="13" t="s">
        <v>192</v>
      </c>
      <c r="H23" s="42">
        <f>H24</f>
        <v>1914.7</v>
      </c>
      <c r="I23" s="146">
        <f>I24</f>
        <v>1914.3</v>
      </c>
      <c r="J23" s="48">
        <f t="shared" si="0"/>
        <v>100</v>
      </c>
    </row>
    <row r="24" spans="2:10" s="5" customFormat="1" ht="18" customHeight="1">
      <c r="B24" s="45" t="s">
        <v>103</v>
      </c>
      <c r="C24" s="30" t="s">
        <v>193</v>
      </c>
      <c r="D24" s="31">
        <v>924</v>
      </c>
      <c r="E24" s="32">
        <v>103</v>
      </c>
      <c r="F24" s="13" t="s">
        <v>58</v>
      </c>
      <c r="G24" s="13" t="s">
        <v>53</v>
      </c>
      <c r="H24" s="42">
        <v>1914.7</v>
      </c>
      <c r="I24" s="146">
        <v>1914.3</v>
      </c>
      <c r="J24" s="48">
        <f t="shared" si="0"/>
        <v>100</v>
      </c>
    </row>
    <row r="25" spans="2:10" s="5" customFormat="1" ht="18.75" customHeight="1">
      <c r="B25" s="45" t="s">
        <v>135</v>
      </c>
      <c r="C25" s="30" t="s">
        <v>195</v>
      </c>
      <c r="D25" s="31">
        <v>924</v>
      </c>
      <c r="E25" s="32">
        <v>103</v>
      </c>
      <c r="F25" s="13" t="s">
        <v>58</v>
      </c>
      <c r="G25" s="13" t="s">
        <v>196</v>
      </c>
      <c r="H25" s="42">
        <f>H26</f>
        <v>55.4</v>
      </c>
      <c r="I25" s="146">
        <f>I26</f>
        <v>55.2</v>
      </c>
      <c r="J25" s="48">
        <f t="shared" si="0"/>
        <v>99.6</v>
      </c>
    </row>
    <row r="26" spans="2:10" s="5" customFormat="1" ht="29.25" customHeight="1">
      <c r="B26" s="45" t="s">
        <v>166</v>
      </c>
      <c r="C26" s="30" t="s">
        <v>197</v>
      </c>
      <c r="D26" s="31">
        <v>924</v>
      </c>
      <c r="E26" s="32">
        <v>103</v>
      </c>
      <c r="F26" s="13" t="s">
        <v>58</v>
      </c>
      <c r="G26" s="13" t="s">
        <v>86</v>
      </c>
      <c r="H26" s="42">
        <v>55.4</v>
      </c>
      <c r="I26" s="146">
        <v>55.2</v>
      </c>
      <c r="J26" s="48">
        <f t="shared" si="0"/>
        <v>99.6</v>
      </c>
    </row>
    <row r="27" spans="2:10" s="5" customFormat="1" ht="18.75" customHeight="1">
      <c r="B27" s="45" t="s">
        <v>202</v>
      </c>
      <c r="C27" s="30" t="s">
        <v>198</v>
      </c>
      <c r="D27" s="31">
        <v>924</v>
      </c>
      <c r="E27" s="32">
        <v>103</v>
      </c>
      <c r="F27" s="13" t="s">
        <v>58</v>
      </c>
      <c r="G27" s="13" t="s">
        <v>200</v>
      </c>
      <c r="H27" s="42">
        <f>H28+H29</f>
        <v>12.7</v>
      </c>
      <c r="I27" s="146">
        <f>I28+I29</f>
        <v>11.899999999999999</v>
      </c>
      <c r="J27" s="48">
        <f t="shared" si="0"/>
        <v>93.7</v>
      </c>
    </row>
    <row r="28" spans="2:10" s="5" customFormat="1" ht="16.5" customHeight="1">
      <c r="B28" s="45" t="s">
        <v>203</v>
      </c>
      <c r="C28" s="30" t="s">
        <v>199</v>
      </c>
      <c r="D28" s="31">
        <v>924</v>
      </c>
      <c r="E28" s="32">
        <v>103</v>
      </c>
      <c r="F28" s="13" t="s">
        <v>58</v>
      </c>
      <c r="G28" s="13" t="s">
        <v>201</v>
      </c>
      <c r="H28" s="42">
        <v>11.7</v>
      </c>
      <c r="I28" s="146">
        <v>11.7</v>
      </c>
      <c r="J28" s="48">
        <f>ROUND(I28/H28*100,1)</f>
        <v>100</v>
      </c>
    </row>
    <row r="29" spans="2:10" s="5" customFormat="1" ht="15">
      <c r="B29" s="46" t="s">
        <v>204</v>
      </c>
      <c r="C29" s="34" t="s">
        <v>136</v>
      </c>
      <c r="D29" s="35">
        <v>924</v>
      </c>
      <c r="E29" s="36">
        <v>103</v>
      </c>
      <c r="F29" s="37" t="s">
        <v>58</v>
      </c>
      <c r="G29" s="37" t="s">
        <v>85</v>
      </c>
      <c r="H29" s="38">
        <v>1</v>
      </c>
      <c r="I29" s="144">
        <v>0.2</v>
      </c>
      <c r="J29" s="39">
        <f>ROUND(I29/H29*100,1)</f>
        <v>20</v>
      </c>
    </row>
    <row r="30" spans="2:10" s="10" customFormat="1" ht="15">
      <c r="B30" s="19" t="s">
        <v>12</v>
      </c>
      <c r="C30" s="194" t="s">
        <v>10</v>
      </c>
      <c r="D30" s="49"/>
      <c r="E30" s="50"/>
      <c r="F30" s="51"/>
      <c r="G30" s="51"/>
      <c r="H30" s="24">
        <f>H31+H72+H77+H82+H117+H141+H153+H173+H178</f>
        <v>111943.1</v>
      </c>
      <c r="I30" s="24">
        <f>I31+I72+I82+I117+I141+I153+I173+I178</f>
        <v>101727.5</v>
      </c>
      <c r="J30" s="57">
        <f t="shared" si="0"/>
        <v>90.9</v>
      </c>
    </row>
    <row r="31" spans="2:10" s="10" customFormat="1" ht="14.25">
      <c r="B31" s="195"/>
      <c r="C31" s="196" t="s">
        <v>93</v>
      </c>
      <c r="D31" s="162">
        <v>969</v>
      </c>
      <c r="E31" s="108">
        <v>100</v>
      </c>
      <c r="F31" s="163"/>
      <c r="G31" s="163"/>
      <c r="H31" s="164">
        <f>H32+H46+H50</f>
        <v>20431.199999999997</v>
      </c>
      <c r="I31" s="164">
        <f>I32+I46+I50</f>
        <v>18741.7</v>
      </c>
      <c r="J31" s="159">
        <f t="shared" si="0"/>
        <v>91.7</v>
      </c>
    </row>
    <row r="32" spans="2:10" s="1" customFormat="1" ht="29.25" customHeight="1">
      <c r="B32" s="187" t="s">
        <v>13</v>
      </c>
      <c r="C32" s="188" t="s">
        <v>11</v>
      </c>
      <c r="D32" s="189">
        <v>969</v>
      </c>
      <c r="E32" s="190">
        <v>104</v>
      </c>
      <c r="F32" s="191"/>
      <c r="G32" s="191"/>
      <c r="H32" s="192">
        <f>H33+H36+H43</f>
        <v>18209.199999999997</v>
      </c>
      <c r="I32" s="192">
        <f>I33+I36+I43</f>
        <v>18201.100000000002</v>
      </c>
      <c r="J32" s="193">
        <f t="shared" si="0"/>
        <v>100</v>
      </c>
    </row>
    <row r="33" spans="2:10" s="10" customFormat="1" ht="32.25" customHeight="1">
      <c r="B33" s="47" t="s">
        <v>26</v>
      </c>
      <c r="C33" s="95" t="s">
        <v>137</v>
      </c>
      <c r="D33" s="21">
        <v>969</v>
      </c>
      <c r="E33" s="22">
        <v>104</v>
      </c>
      <c r="F33" s="23" t="s">
        <v>60</v>
      </c>
      <c r="G33" s="23"/>
      <c r="H33" s="24">
        <f>H34</f>
        <v>1102.1</v>
      </c>
      <c r="I33" s="176">
        <f>I34</f>
        <v>1101.9</v>
      </c>
      <c r="J33" s="57">
        <f t="shared" si="0"/>
        <v>100</v>
      </c>
    </row>
    <row r="34" spans="2:10" s="5" customFormat="1" ht="45.75" customHeight="1">
      <c r="B34" s="45" t="s">
        <v>104</v>
      </c>
      <c r="C34" s="30" t="s">
        <v>191</v>
      </c>
      <c r="D34" s="31">
        <v>969</v>
      </c>
      <c r="E34" s="32">
        <v>104</v>
      </c>
      <c r="F34" s="13" t="s">
        <v>60</v>
      </c>
      <c r="G34" s="13" t="s">
        <v>192</v>
      </c>
      <c r="H34" s="42">
        <f>H35</f>
        <v>1102.1</v>
      </c>
      <c r="I34" s="177">
        <v>1101.9</v>
      </c>
      <c r="J34" s="48">
        <f t="shared" si="0"/>
        <v>100</v>
      </c>
    </row>
    <row r="35" spans="2:10" s="5" customFormat="1" ht="18.75" customHeight="1">
      <c r="B35" s="46"/>
      <c r="C35" s="34" t="s">
        <v>193</v>
      </c>
      <c r="D35" s="35">
        <v>969</v>
      </c>
      <c r="E35" s="36">
        <v>104</v>
      </c>
      <c r="F35" s="37" t="s">
        <v>60</v>
      </c>
      <c r="G35" s="37" t="s">
        <v>53</v>
      </c>
      <c r="H35" s="38">
        <v>1102.1</v>
      </c>
      <c r="I35" s="178">
        <v>1101.9</v>
      </c>
      <c r="J35" s="39">
        <f t="shared" si="0"/>
        <v>100</v>
      </c>
    </row>
    <row r="36" spans="2:10" s="10" customFormat="1" ht="30.75" customHeight="1">
      <c r="B36" s="41" t="s">
        <v>27</v>
      </c>
      <c r="C36" s="20" t="s">
        <v>61</v>
      </c>
      <c r="D36" s="21">
        <v>969</v>
      </c>
      <c r="E36" s="22">
        <v>104</v>
      </c>
      <c r="F36" s="23" t="s">
        <v>62</v>
      </c>
      <c r="G36" s="23"/>
      <c r="H36" s="24">
        <f>H37+H39+H41</f>
        <v>17101.8</v>
      </c>
      <c r="I36" s="24">
        <f>I37+I39+I41</f>
        <v>17093.9</v>
      </c>
      <c r="J36" s="57">
        <f t="shared" si="0"/>
        <v>100</v>
      </c>
    </row>
    <row r="37" spans="2:10" s="1" customFormat="1" ht="45" customHeight="1">
      <c r="B37" s="25" t="s">
        <v>105</v>
      </c>
      <c r="C37" s="30" t="s">
        <v>191</v>
      </c>
      <c r="D37" s="31">
        <v>969</v>
      </c>
      <c r="E37" s="32">
        <v>104</v>
      </c>
      <c r="F37" s="13" t="s">
        <v>62</v>
      </c>
      <c r="G37" s="13" t="s">
        <v>192</v>
      </c>
      <c r="H37" s="42">
        <f>H38</f>
        <v>15546</v>
      </c>
      <c r="I37" s="146">
        <f>I38</f>
        <v>15545.6</v>
      </c>
      <c r="J37" s="48">
        <f t="shared" si="0"/>
        <v>100</v>
      </c>
    </row>
    <row r="38" spans="2:10" s="1" customFormat="1" ht="20.25" customHeight="1">
      <c r="B38" s="45" t="s">
        <v>106</v>
      </c>
      <c r="C38" s="30" t="s">
        <v>193</v>
      </c>
      <c r="D38" s="31">
        <v>969</v>
      </c>
      <c r="E38" s="32">
        <v>104</v>
      </c>
      <c r="F38" s="13" t="s">
        <v>62</v>
      </c>
      <c r="G38" s="13" t="s">
        <v>53</v>
      </c>
      <c r="H38" s="42">
        <v>15546</v>
      </c>
      <c r="I38" s="146">
        <v>15545.6</v>
      </c>
      <c r="J38" s="48">
        <f t="shared" si="0"/>
        <v>100</v>
      </c>
    </row>
    <row r="39" spans="2:10" s="1" customFormat="1" ht="17.25" customHeight="1">
      <c r="B39" s="25" t="s">
        <v>107</v>
      </c>
      <c r="C39" s="30" t="s">
        <v>195</v>
      </c>
      <c r="D39" s="31">
        <v>969</v>
      </c>
      <c r="E39" s="32">
        <v>104</v>
      </c>
      <c r="F39" s="13" t="s">
        <v>62</v>
      </c>
      <c r="G39" s="13" t="s">
        <v>196</v>
      </c>
      <c r="H39" s="42">
        <f>H40</f>
        <v>1545.7</v>
      </c>
      <c r="I39" s="146">
        <f>I40</f>
        <v>1538.3</v>
      </c>
      <c r="J39" s="48">
        <f t="shared" si="0"/>
        <v>99.5</v>
      </c>
    </row>
    <row r="40" spans="2:10" s="1" customFormat="1" ht="28.5" customHeight="1">
      <c r="B40" s="45" t="s">
        <v>207</v>
      </c>
      <c r="C40" s="30" t="s">
        <v>197</v>
      </c>
      <c r="D40" s="31">
        <v>969</v>
      </c>
      <c r="E40" s="32">
        <v>104</v>
      </c>
      <c r="F40" s="13" t="s">
        <v>62</v>
      </c>
      <c r="G40" s="13" t="s">
        <v>86</v>
      </c>
      <c r="H40" s="42">
        <v>1545.7</v>
      </c>
      <c r="I40" s="146">
        <v>1538.3</v>
      </c>
      <c r="J40" s="48">
        <f t="shared" si="0"/>
        <v>99.5</v>
      </c>
    </row>
    <row r="41" spans="2:10" s="1" customFormat="1" ht="17.25" customHeight="1">
      <c r="B41" s="45" t="s">
        <v>208</v>
      </c>
      <c r="C41" s="30" t="s">
        <v>198</v>
      </c>
      <c r="D41" s="31">
        <v>969</v>
      </c>
      <c r="E41" s="32">
        <v>104</v>
      </c>
      <c r="F41" s="13" t="s">
        <v>62</v>
      </c>
      <c r="G41" s="13" t="s">
        <v>200</v>
      </c>
      <c r="H41" s="42">
        <f>H42</f>
        <v>10.1</v>
      </c>
      <c r="I41" s="146">
        <f>I42</f>
        <v>10</v>
      </c>
      <c r="J41" s="48">
        <f>ROUND(I41/H41*100,1)</f>
        <v>99</v>
      </c>
    </row>
    <row r="42" spans="2:10" s="1" customFormat="1" ht="17.25" customHeight="1">
      <c r="B42" s="46" t="s">
        <v>209</v>
      </c>
      <c r="C42" s="34" t="s">
        <v>59</v>
      </c>
      <c r="D42" s="35">
        <v>969</v>
      </c>
      <c r="E42" s="36">
        <v>104</v>
      </c>
      <c r="F42" s="37" t="s">
        <v>62</v>
      </c>
      <c r="G42" s="37" t="s">
        <v>85</v>
      </c>
      <c r="H42" s="38">
        <v>10.1</v>
      </c>
      <c r="I42" s="144">
        <v>10</v>
      </c>
      <c r="J42" s="39">
        <f>ROUND(I42/H42*100,1)</f>
        <v>99</v>
      </c>
    </row>
    <row r="43" spans="2:10" s="6" customFormat="1" ht="29.25" customHeight="1">
      <c r="B43" s="19" t="s">
        <v>28</v>
      </c>
      <c r="C43" s="20" t="s">
        <v>210</v>
      </c>
      <c r="D43" s="21">
        <v>969</v>
      </c>
      <c r="E43" s="22">
        <v>104</v>
      </c>
      <c r="F43" s="23" t="s">
        <v>211</v>
      </c>
      <c r="G43" s="23"/>
      <c r="H43" s="24">
        <f>H44</f>
        <v>5.3</v>
      </c>
      <c r="I43" s="24">
        <f>I44</f>
        <v>5.3</v>
      </c>
      <c r="J43" s="57">
        <f t="shared" si="0"/>
        <v>100</v>
      </c>
    </row>
    <row r="44" spans="2:10" ht="18" customHeight="1">
      <c r="B44" s="25" t="s">
        <v>108</v>
      </c>
      <c r="C44" s="30" t="s">
        <v>195</v>
      </c>
      <c r="D44" s="31">
        <v>969</v>
      </c>
      <c r="E44" s="32">
        <v>104</v>
      </c>
      <c r="F44" s="13" t="s">
        <v>211</v>
      </c>
      <c r="G44" s="13" t="s">
        <v>196</v>
      </c>
      <c r="H44" s="42">
        <f>H45</f>
        <v>5.3</v>
      </c>
      <c r="I44" s="146">
        <f>I45</f>
        <v>5.3</v>
      </c>
      <c r="J44" s="48">
        <f t="shared" si="0"/>
        <v>100</v>
      </c>
    </row>
    <row r="45" spans="2:10" ht="30">
      <c r="B45" s="33"/>
      <c r="C45" s="34" t="s">
        <v>197</v>
      </c>
      <c r="D45" s="35">
        <v>969</v>
      </c>
      <c r="E45" s="36">
        <v>104</v>
      </c>
      <c r="F45" s="37" t="s">
        <v>211</v>
      </c>
      <c r="G45" s="37" t="s">
        <v>86</v>
      </c>
      <c r="H45" s="38">
        <v>5.3</v>
      </c>
      <c r="I45" s="144">
        <v>5.3</v>
      </c>
      <c r="J45" s="39">
        <f t="shared" si="0"/>
        <v>100</v>
      </c>
    </row>
    <row r="46" spans="2:10" s="10" customFormat="1" ht="15">
      <c r="B46" s="19"/>
      <c r="C46" s="20" t="s">
        <v>212</v>
      </c>
      <c r="D46" s="21">
        <v>969</v>
      </c>
      <c r="E46" s="22">
        <v>111</v>
      </c>
      <c r="F46" s="23" t="s">
        <v>215</v>
      </c>
      <c r="G46" s="23"/>
      <c r="H46" s="24">
        <f aca="true" t="shared" si="1" ref="H46:I48">H47</f>
        <v>1246</v>
      </c>
      <c r="I46" s="145">
        <f t="shared" si="1"/>
        <v>0</v>
      </c>
      <c r="J46" s="73">
        <f t="shared" si="0"/>
        <v>0</v>
      </c>
    </row>
    <row r="47" spans="2:10" ht="15">
      <c r="B47" s="25"/>
      <c r="C47" s="30" t="s">
        <v>213</v>
      </c>
      <c r="D47" s="31">
        <v>969</v>
      </c>
      <c r="E47" s="32">
        <v>111</v>
      </c>
      <c r="F47" s="13" t="s">
        <v>215</v>
      </c>
      <c r="G47" s="13"/>
      <c r="H47" s="42">
        <f t="shared" si="1"/>
        <v>1246</v>
      </c>
      <c r="I47" s="146">
        <f t="shared" si="1"/>
        <v>0</v>
      </c>
      <c r="J47" s="48">
        <f t="shared" si="0"/>
        <v>0</v>
      </c>
    </row>
    <row r="48" spans="2:10" ht="15">
      <c r="B48" s="25"/>
      <c r="C48" s="30" t="s">
        <v>198</v>
      </c>
      <c r="D48" s="31">
        <v>969</v>
      </c>
      <c r="E48" s="32">
        <v>111</v>
      </c>
      <c r="F48" s="13" t="s">
        <v>215</v>
      </c>
      <c r="G48" s="13" t="s">
        <v>200</v>
      </c>
      <c r="H48" s="42">
        <f t="shared" si="1"/>
        <v>1246</v>
      </c>
      <c r="I48" s="146">
        <f t="shared" si="1"/>
        <v>0</v>
      </c>
      <c r="J48" s="48">
        <f t="shared" si="0"/>
        <v>0</v>
      </c>
    </row>
    <row r="49" spans="2:10" ht="15">
      <c r="B49" s="33"/>
      <c r="C49" s="34" t="s">
        <v>214</v>
      </c>
      <c r="D49" s="35">
        <v>969</v>
      </c>
      <c r="E49" s="36">
        <v>111</v>
      </c>
      <c r="F49" s="37" t="s">
        <v>215</v>
      </c>
      <c r="G49" s="37" t="s">
        <v>216</v>
      </c>
      <c r="H49" s="38">
        <v>1246</v>
      </c>
      <c r="I49" s="144">
        <v>0</v>
      </c>
      <c r="J49" s="39">
        <f t="shared" si="0"/>
        <v>0</v>
      </c>
    </row>
    <row r="50" spans="2:10" s="1" customFormat="1" ht="15.75">
      <c r="B50" s="65" t="s">
        <v>23</v>
      </c>
      <c r="C50" s="66" t="s">
        <v>9</v>
      </c>
      <c r="D50" s="67">
        <v>969</v>
      </c>
      <c r="E50" s="68">
        <v>113</v>
      </c>
      <c r="F50" s="69"/>
      <c r="G50" s="69"/>
      <c r="H50" s="70">
        <f>H51+H54+H57+H60+H63+H66+H69</f>
        <v>976</v>
      </c>
      <c r="I50" s="71">
        <f>I51+I54+I57+I60+I63+I66+I69</f>
        <v>540.6</v>
      </c>
      <c r="J50" s="16">
        <f t="shared" si="0"/>
        <v>55.4</v>
      </c>
    </row>
    <row r="51" spans="2:10" s="10" customFormat="1" ht="31.5" customHeight="1">
      <c r="B51" s="58" t="s">
        <v>29</v>
      </c>
      <c r="C51" s="20" t="s">
        <v>63</v>
      </c>
      <c r="D51" s="59">
        <v>969</v>
      </c>
      <c r="E51" s="22">
        <v>113</v>
      </c>
      <c r="F51" s="23" t="s">
        <v>64</v>
      </c>
      <c r="G51" s="23"/>
      <c r="H51" s="24">
        <f>H52</f>
        <v>242</v>
      </c>
      <c r="I51" s="24">
        <f>I52</f>
        <v>241.6</v>
      </c>
      <c r="J51" s="57">
        <f t="shared" si="0"/>
        <v>99.8</v>
      </c>
    </row>
    <row r="52" spans="2:10" s="5" customFormat="1" ht="28.5" customHeight="1">
      <c r="B52" s="60" t="s">
        <v>126</v>
      </c>
      <c r="C52" s="30" t="s">
        <v>217</v>
      </c>
      <c r="D52" s="61">
        <v>969</v>
      </c>
      <c r="E52" s="32">
        <v>113</v>
      </c>
      <c r="F52" s="13" t="s">
        <v>64</v>
      </c>
      <c r="G52" s="13" t="s">
        <v>219</v>
      </c>
      <c r="H52" s="42">
        <f>H53</f>
        <v>242</v>
      </c>
      <c r="I52" s="146">
        <f>I53</f>
        <v>241.6</v>
      </c>
      <c r="J52" s="48">
        <f t="shared" si="0"/>
        <v>99.8</v>
      </c>
    </row>
    <row r="53" spans="2:10" s="5" customFormat="1" ht="30.75" customHeight="1">
      <c r="B53" s="62"/>
      <c r="C53" s="34" t="s">
        <v>218</v>
      </c>
      <c r="D53" s="63">
        <v>969</v>
      </c>
      <c r="E53" s="36">
        <v>113</v>
      </c>
      <c r="F53" s="37" t="s">
        <v>64</v>
      </c>
      <c r="G53" s="37" t="s">
        <v>125</v>
      </c>
      <c r="H53" s="38">
        <v>242</v>
      </c>
      <c r="I53" s="144">
        <v>241.6</v>
      </c>
      <c r="J53" s="39">
        <f t="shared" si="0"/>
        <v>99.8</v>
      </c>
    </row>
    <row r="54" spans="2:10" s="5" customFormat="1" ht="14.25">
      <c r="B54" s="58" t="s">
        <v>167</v>
      </c>
      <c r="C54" s="64" t="s">
        <v>65</v>
      </c>
      <c r="D54" s="59">
        <v>969</v>
      </c>
      <c r="E54" s="22">
        <v>113</v>
      </c>
      <c r="F54" s="23" t="s">
        <v>66</v>
      </c>
      <c r="G54" s="23"/>
      <c r="H54" s="24">
        <f>H55</f>
        <v>305</v>
      </c>
      <c r="I54" s="24">
        <f>I55</f>
        <v>100</v>
      </c>
      <c r="J54" s="57">
        <f t="shared" si="0"/>
        <v>32.8</v>
      </c>
    </row>
    <row r="55" spans="2:10" s="5" customFormat="1" ht="18.75" customHeight="1">
      <c r="B55" s="60" t="s">
        <v>168</v>
      </c>
      <c r="C55" s="30" t="s">
        <v>195</v>
      </c>
      <c r="D55" s="61">
        <v>969</v>
      </c>
      <c r="E55" s="32">
        <v>113</v>
      </c>
      <c r="F55" s="13" t="s">
        <v>66</v>
      </c>
      <c r="G55" s="13" t="s">
        <v>196</v>
      </c>
      <c r="H55" s="42">
        <f>H56</f>
        <v>305</v>
      </c>
      <c r="I55" s="146">
        <f>I56</f>
        <v>100</v>
      </c>
      <c r="J55" s="48">
        <f t="shared" si="0"/>
        <v>32.8</v>
      </c>
    </row>
    <row r="56" spans="2:10" s="5" customFormat="1" ht="29.25" customHeight="1">
      <c r="B56" s="62"/>
      <c r="C56" s="34" t="s">
        <v>197</v>
      </c>
      <c r="D56" s="63">
        <v>969</v>
      </c>
      <c r="E56" s="36">
        <v>113</v>
      </c>
      <c r="F56" s="37" t="s">
        <v>66</v>
      </c>
      <c r="G56" s="37" t="s">
        <v>86</v>
      </c>
      <c r="H56" s="38">
        <v>305</v>
      </c>
      <c r="I56" s="144">
        <v>100</v>
      </c>
      <c r="J56" s="39">
        <f t="shared" si="0"/>
        <v>32.8</v>
      </c>
    </row>
    <row r="57" spans="2:10" s="10" customFormat="1" ht="19.5" customHeight="1">
      <c r="B57" s="58"/>
      <c r="C57" s="20" t="s">
        <v>220</v>
      </c>
      <c r="D57" s="59">
        <v>969</v>
      </c>
      <c r="E57" s="22">
        <v>113</v>
      </c>
      <c r="F57" s="23" t="s">
        <v>221</v>
      </c>
      <c r="G57" s="23"/>
      <c r="H57" s="24">
        <f>H58</f>
        <v>72</v>
      </c>
      <c r="I57" s="145">
        <f>I58</f>
        <v>72</v>
      </c>
      <c r="J57" s="57">
        <f t="shared" si="0"/>
        <v>100</v>
      </c>
    </row>
    <row r="58" spans="2:10" s="5" customFormat="1" ht="19.5" customHeight="1">
      <c r="B58" s="60"/>
      <c r="C58" s="30" t="s">
        <v>198</v>
      </c>
      <c r="D58" s="61">
        <v>969</v>
      </c>
      <c r="E58" s="32">
        <v>113</v>
      </c>
      <c r="F58" s="13" t="s">
        <v>221</v>
      </c>
      <c r="G58" s="13" t="s">
        <v>200</v>
      </c>
      <c r="H58" s="42">
        <f>H59</f>
        <v>72</v>
      </c>
      <c r="I58" s="146">
        <f>I59</f>
        <v>72</v>
      </c>
      <c r="J58" s="48">
        <f t="shared" si="0"/>
        <v>100</v>
      </c>
    </row>
    <row r="59" spans="2:10" s="5" customFormat="1" ht="19.5" customHeight="1">
      <c r="B59" s="62"/>
      <c r="C59" s="34" t="s">
        <v>59</v>
      </c>
      <c r="D59" s="63">
        <v>969</v>
      </c>
      <c r="E59" s="36">
        <v>113</v>
      </c>
      <c r="F59" s="37" t="s">
        <v>221</v>
      </c>
      <c r="G59" s="37" t="s">
        <v>85</v>
      </c>
      <c r="H59" s="38">
        <v>72</v>
      </c>
      <c r="I59" s="144">
        <v>72</v>
      </c>
      <c r="J59" s="39">
        <f t="shared" si="0"/>
        <v>100</v>
      </c>
    </row>
    <row r="60" spans="2:10" s="10" customFormat="1" ht="19.5" customHeight="1">
      <c r="B60" s="58"/>
      <c r="C60" s="20" t="s">
        <v>222</v>
      </c>
      <c r="D60" s="59">
        <v>969</v>
      </c>
      <c r="E60" s="22">
        <v>113</v>
      </c>
      <c r="F60" s="23" t="s">
        <v>223</v>
      </c>
      <c r="G60" s="23"/>
      <c r="H60" s="24">
        <f>H61</f>
        <v>97</v>
      </c>
      <c r="I60" s="145">
        <f>I61</f>
        <v>97</v>
      </c>
      <c r="J60" s="57">
        <f t="shared" si="0"/>
        <v>100</v>
      </c>
    </row>
    <row r="61" spans="2:10" s="5" customFormat="1" ht="19.5" customHeight="1">
      <c r="B61" s="60"/>
      <c r="C61" s="30" t="s">
        <v>195</v>
      </c>
      <c r="D61" s="61">
        <v>969</v>
      </c>
      <c r="E61" s="32">
        <v>113</v>
      </c>
      <c r="F61" s="13" t="s">
        <v>223</v>
      </c>
      <c r="G61" s="13" t="s">
        <v>196</v>
      </c>
      <c r="H61" s="42">
        <f>H62</f>
        <v>97</v>
      </c>
      <c r="I61" s="146">
        <f>I62</f>
        <v>97</v>
      </c>
      <c r="J61" s="48">
        <f t="shared" si="0"/>
        <v>100</v>
      </c>
    </row>
    <row r="62" spans="2:10" s="5" customFormat="1" ht="28.5" customHeight="1">
      <c r="B62" s="62"/>
      <c r="C62" s="34" t="s">
        <v>197</v>
      </c>
      <c r="D62" s="63">
        <v>969</v>
      </c>
      <c r="E62" s="36">
        <v>113</v>
      </c>
      <c r="F62" s="37" t="s">
        <v>223</v>
      </c>
      <c r="G62" s="37" t="s">
        <v>86</v>
      </c>
      <c r="H62" s="38">
        <v>97</v>
      </c>
      <c r="I62" s="144">
        <v>97</v>
      </c>
      <c r="J62" s="39">
        <f t="shared" si="0"/>
        <v>100</v>
      </c>
    </row>
    <row r="63" spans="2:10" s="10" customFormat="1" ht="60" customHeight="1">
      <c r="B63" s="58"/>
      <c r="C63" s="20" t="s">
        <v>224</v>
      </c>
      <c r="D63" s="59">
        <v>969</v>
      </c>
      <c r="E63" s="22">
        <v>113</v>
      </c>
      <c r="F63" s="23" t="s">
        <v>225</v>
      </c>
      <c r="G63" s="23"/>
      <c r="H63" s="24">
        <f>H64</f>
        <v>100</v>
      </c>
      <c r="I63" s="145">
        <f>I64</f>
        <v>0</v>
      </c>
      <c r="J63" s="57">
        <f t="shared" si="0"/>
        <v>0</v>
      </c>
    </row>
    <row r="64" spans="2:10" s="5" customFormat="1" ht="19.5" customHeight="1">
      <c r="B64" s="60"/>
      <c r="C64" s="30" t="s">
        <v>195</v>
      </c>
      <c r="D64" s="61">
        <v>969</v>
      </c>
      <c r="E64" s="32">
        <v>113</v>
      </c>
      <c r="F64" s="13" t="s">
        <v>225</v>
      </c>
      <c r="G64" s="13" t="s">
        <v>196</v>
      </c>
      <c r="H64" s="42">
        <f>H65</f>
        <v>100</v>
      </c>
      <c r="I64" s="146">
        <f>I65</f>
        <v>0</v>
      </c>
      <c r="J64" s="48">
        <f t="shared" si="0"/>
        <v>0</v>
      </c>
    </row>
    <row r="65" spans="2:10" s="5" customFormat="1" ht="28.5" customHeight="1">
      <c r="B65" s="62"/>
      <c r="C65" s="34" t="s">
        <v>197</v>
      </c>
      <c r="D65" s="63">
        <v>969</v>
      </c>
      <c r="E65" s="36">
        <v>113</v>
      </c>
      <c r="F65" s="37" t="s">
        <v>225</v>
      </c>
      <c r="G65" s="37" t="s">
        <v>86</v>
      </c>
      <c r="H65" s="38">
        <v>100</v>
      </c>
      <c r="I65" s="144">
        <v>0</v>
      </c>
      <c r="J65" s="39">
        <f t="shared" si="0"/>
        <v>0</v>
      </c>
    </row>
    <row r="66" spans="2:10" s="5" customFormat="1" ht="17.25" customHeight="1">
      <c r="B66" s="58" t="s">
        <v>127</v>
      </c>
      <c r="C66" s="20" t="s">
        <v>92</v>
      </c>
      <c r="D66" s="59">
        <v>969</v>
      </c>
      <c r="E66" s="22">
        <v>113</v>
      </c>
      <c r="F66" s="23" t="s">
        <v>67</v>
      </c>
      <c r="G66" s="23"/>
      <c r="H66" s="24">
        <f>H67</f>
        <v>130</v>
      </c>
      <c r="I66" s="24">
        <f>I67</f>
        <v>10.5</v>
      </c>
      <c r="J66" s="57">
        <f t="shared" si="0"/>
        <v>8.1</v>
      </c>
    </row>
    <row r="67" spans="2:10" s="5" customFormat="1" ht="16.5" customHeight="1">
      <c r="B67" s="60" t="s">
        <v>128</v>
      </c>
      <c r="C67" s="30" t="s">
        <v>195</v>
      </c>
      <c r="D67" s="61">
        <v>969</v>
      </c>
      <c r="E67" s="32">
        <v>113</v>
      </c>
      <c r="F67" s="13" t="s">
        <v>67</v>
      </c>
      <c r="G67" s="13" t="s">
        <v>196</v>
      </c>
      <c r="H67" s="42">
        <f>H68</f>
        <v>130</v>
      </c>
      <c r="I67" s="42">
        <f>I68</f>
        <v>10.5</v>
      </c>
      <c r="J67" s="48">
        <f t="shared" si="0"/>
        <v>8.1</v>
      </c>
    </row>
    <row r="68" spans="2:10" s="5" customFormat="1" ht="31.5" customHeight="1">
      <c r="B68" s="46" t="s">
        <v>129</v>
      </c>
      <c r="C68" s="34" t="s">
        <v>197</v>
      </c>
      <c r="D68" s="63">
        <v>969</v>
      </c>
      <c r="E68" s="36">
        <v>113</v>
      </c>
      <c r="F68" s="37" t="s">
        <v>67</v>
      </c>
      <c r="G68" s="37" t="s">
        <v>86</v>
      </c>
      <c r="H68" s="38">
        <v>130</v>
      </c>
      <c r="I68" s="38">
        <v>10.5</v>
      </c>
      <c r="J68" s="39">
        <f t="shared" si="0"/>
        <v>8.1</v>
      </c>
    </row>
    <row r="69" spans="2:10" s="5" customFormat="1" ht="31.5" customHeight="1">
      <c r="B69" s="58" t="s">
        <v>130</v>
      </c>
      <c r="C69" s="20" t="s">
        <v>91</v>
      </c>
      <c r="D69" s="21">
        <v>969</v>
      </c>
      <c r="E69" s="22">
        <v>113</v>
      </c>
      <c r="F69" s="23" t="s">
        <v>87</v>
      </c>
      <c r="G69" s="23"/>
      <c r="H69" s="24">
        <f>H71</f>
        <v>30</v>
      </c>
      <c r="I69" s="24">
        <f>I70</f>
        <v>19.5</v>
      </c>
      <c r="J69" s="57">
        <f t="shared" si="0"/>
        <v>65</v>
      </c>
    </row>
    <row r="70" spans="2:10" s="5" customFormat="1" ht="20.25" customHeight="1">
      <c r="B70" s="74"/>
      <c r="C70" s="30" t="s">
        <v>195</v>
      </c>
      <c r="D70" s="31">
        <v>969</v>
      </c>
      <c r="E70" s="32">
        <v>113</v>
      </c>
      <c r="F70" s="13" t="s">
        <v>87</v>
      </c>
      <c r="G70" s="13" t="s">
        <v>196</v>
      </c>
      <c r="H70" s="42">
        <f>H71</f>
        <v>30</v>
      </c>
      <c r="I70" s="42">
        <f>I71</f>
        <v>19.5</v>
      </c>
      <c r="J70" s="48">
        <f t="shared" si="0"/>
        <v>65</v>
      </c>
    </row>
    <row r="71" spans="2:10" s="5" customFormat="1" ht="30" customHeight="1">
      <c r="B71" s="62" t="s">
        <v>131</v>
      </c>
      <c r="C71" s="34" t="s">
        <v>197</v>
      </c>
      <c r="D71" s="35">
        <v>969</v>
      </c>
      <c r="E71" s="36">
        <v>113</v>
      </c>
      <c r="F71" s="37" t="s">
        <v>87</v>
      </c>
      <c r="G71" s="37" t="s">
        <v>86</v>
      </c>
      <c r="H71" s="38">
        <v>30</v>
      </c>
      <c r="I71" s="38">
        <v>19.5</v>
      </c>
      <c r="J71" s="39">
        <f t="shared" si="0"/>
        <v>65</v>
      </c>
    </row>
    <row r="72" spans="2:10" ht="17.25" customHeight="1">
      <c r="B72" s="76"/>
      <c r="C72" s="185" t="s">
        <v>25</v>
      </c>
      <c r="D72" s="67">
        <v>969</v>
      </c>
      <c r="E72" s="68">
        <v>300</v>
      </c>
      <c r="F72" s="69"/>
      <c r="G72" s="69"/>
      <c r="H72" s="70">
        <f>H73</f>
        <v>101</v>
      </c>
      <c r="I72" s="70">
        <f>I73</f>
        <v>70.8</v>
      </c>
      <c r="J72" s="186">
        <f t="shared" si="0"/>
        <v>70.1</v>
      </c>
    </row>
    <row r="73" spans="2:10" ht="31.5" customHeight="1">
      <c r="B73" s="77" t="s">
        <v>30</v>
      </c>
      <c r="C73" s="78" t="s">
        <v>42</v>
      </c>
      <c r="D73" s="59">
        <v>969</v>
      </c>
      <c r="E73" s="22">
        <v>309</v>
      </c>
      <c r="F73" s="23"/>
      <c r="G73" s="23"/>
      <c r="H73" s="24">
        <f>H74</f>
        <v>101</v>
      </c>
      <c r="I73" s="24">
        <f>I74</f>
        <v>70.8</v>
      </c>
      <c r="J73" s="97">
        <f t="shared" si="0"/>
        <v>70.1</v>
      </c>
    </row>
    <row r="74" spans="2:10" ht="45.75" customHeight="1">
      <c r="B74" s="45" t="s">
        <v>109</v>
      </c>
      <c r="C74" s="79" t="s">
        <v>138</v>
      </c>
      <c r="D74" s="61">
        <v>969</v>
      </c>
      <c r="E74" s="32">
        <v>309</v>
      </c>
      <c r="F74" s="13" t="s">
        <v>68</v>
      </c>
      <c r="G74" s="13"/>
      <c r="H74" s="42">
        <f>H76</f>
        <v>101</v>
      </c>
      <c r="I74" s="42">
        <f>I75</f>
        <v>70.8</v>
      </c>
      <c r="J74" s="43">
        <f t="shared" si="0"/>
        <v>70.1</v>
      </c>
    </row>
    <row r="75" spans="2:10" ht="19.5" customHeight="1">
      <c r="B75" s="45"/>
      <c r="C75" s="30" t="s">
        <v>195</v>
      </c>
      <c r="D75" s="61">
        <v>969</v>
      </c>
      <c r="E75" s="32">
        <v>309</v>
      </c>
      <c r="F75" s="13" t="s">
        <v>68</v>
      </c>
      <c r="G75" s="13" t="s">
        <v>196</v>
      </c>
      <c r="H75" s="42">
        <f>H76</f>
        <v>101</v>
      </c>
      <c r="I75" s="42">
        <f>I76</f>
        <v>70.8</v>
      </c>
      <c r="J75" s="43">
        <f t="shared" si="0"/>
        <v>70.1</v>
      </c>
    </row>
    <row r="76" spans="2:10" ht="30">
      <c r="B76" s="82" t="s">
        <v>110</v>
      </c>
      <c r="C76" s="83" t="s">
        <v>197</v>
      </c>
      <c r="D76" s="84">
        <v>969</v>
      </c>
      <c r="E76" s="85">
        <v>309</v>
      </c>
      <c r="F76" s="86" t="s">
        <v>68</v>
      </c>
      <c r="G76" s="86" t="s">
        <v>86</v>
      </c>
      <c r="H76" s="87">
        <v>101</v>
      </c>
      <c r="I76" s="38">
        <v>70.8</v>
      </c>
      <c r="J76" s="44">
        <f t="shared" si="0"/>
        <v>70.1</v>
      </c>
    </row>
    <row r="77" spans="2:58" s="88" customFormat="1" ht="15">
      <c r="B77" s="89"/>
      <c r="C77" s="221" t="s">
        <v>226</v>
      </c>
      <c r="D77" s="167">
        <v>969</v>
      </c>
      <c r="E77" s="168">
        <v>400</v>
      </c>
      <c r="F77" s="169"/>
      <c r="G77" s="169"/>
      <c r="H77" s="170">
        <f aca="true" t="shared" si="2" ref="H77:I80">H78</f>
        <v>296.4</v>
      </c>
      <c r="I77" s="170">
        <f t="shared" si="2"/>
        <v>0</v>
      </c>
      <c r="J77" s="222">
        <f t="shared" si="0"/>
        <v>0</v>
      </c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</row>
    <row r="78" spans="2:10" s="10" customFormat="1" ht="15">
      <c r="B78" s="182"/>
      <c r="C78" s="20" t="s">
        <v>227</v>
      </c>
      <c r="D78" s="59">
        <v>969</v>
      </c>
      <c r="E78" s="22">
        <v>401</v>
      </c>
      <c r="F78" s="23" t="s">
        <v>230</v>
      </c>
      <c r="G78" s="23"/>
      <c r="H78" s="24">
        <f t="shared" si="2"/>
        <v>296.4</v>
      </c>
      <c r="I78" s="24">
        <f t="shared" si="2"/>
        <v>0</v>
      </c>
      <c r="J78" s="57">
        <f t="shared" si="0"/>
        <v>0</v>
      </c>
    </row>
    <row r="79" spans="2:10" ht="45">
      <c r="B79" s="183"/>
      <c r="C79" s="30" t="s">
        <v>228</v>
      </c>
      <c r="D79" s="61">
        <v>969</v>
      </c>
      <c r="E79" s="32">
        <v>401</v>
      </c>
      <c r="F79" s="13" t="s">
        <v>230</v>
      </c>
      <c r="G79" s="13"/>
      <c r="H79" s="42">
        <f t="shared" si="2"/>
        <v>296.4</v>
      </c>
      <c r="I79" s="42">
        <f t="shared" si="2"/>
        <v>0</v>
      </c>
      <c r="J79" s="48">
        <f t="shared" si="0"/>
        <v>0</v>
      </c>
    </row>
    <row r="80" spans="2:10" ht="15">
      <c r="B80" s="81"/>
      <c r="C80" s="30" t="s">
        <v>198</v>
      </c>
      <c r="D80" s="61">
        <v>969</v>
      </c>
      <c r="E80" s="32">
        <v>401</v>
      </c>
      <c r="F80" s="13" t="s">
        <v>230</v>
      </c>
      <c r="G80" s="13" t="s">
        <v>200</v>
      </c>
      <c r="H80" s="42">
        <f t="shared" si="2"/>
        <v>296.4</v>
      </c>
      <c r="I80" s="42">
        <f t="shared" si="2"/>
        <v>0</v>
      </c>
      <c r="J80" s="48">
        <f t="shared" si="0"/>
        <v>0</v>
      </c>
    </row>
    <row r="81" spans="2:10" ht="30">
      <c r="B81" s="80"/>
      <c r="C81" s="34" t="s">
        <v>229</v>
      </c>
      <c r="D81" s="63">
        <v>969</v>
      </c>
      <c r="E81" s="36">
        <v>401</v>
      </c>
      <c r="F81" s="37" t="s">
        <v>230</v>
      </c>
      <c r="G81" s="37" t="s">
        <v>231</v>
      </c>
      <c r="H81" s="38">
        <v>296.4</v>
      </c>
      <c r="I81" s="38">
        <v>0</v>
      </c>
      <c r="J81" s="39">
        <f t="shared" si="0"/>
        <v>0</v>
      </c>
    </row>
    <row r="82" spans="2:10" ht="15">
      <c r="B82" s="179"/>
      <c r="C82" s="175" t="s">
        <v>14</v>
      </c>
      <c r="D82" s="59">
        <v>969</v>
      </c>
      <c r="E82" s="22">
        <v>500</v>
      </c>
      <c r="F82" s="23"/>
      <c r="G82" s="23"/>
      <c r="H82" s="24">
        <f>H83</f>
        <v>55048.700000000004</v>
      </c>
      <c r="I82" s="24">
        <f>I83</f>
        <v>53626.2</v>
      </c>
      <c r="J82" s="57">
        <f t="shared" si="0"/>
        <v>97.4</v>
      </c>
    </row>
    <row r="83" spans="2:10" s="3" customFormat="1" ht="15.75">
      <c r="B83" s="180" t="s">
        <v>31</v>
      </c>
      <c r="C83" s="181" t="s">
        <v>15</v>
      </c>
      <c r="D83" s="63">
        <v>969</v>
      </c>
      <c r="E83" s="36">
        <v>503</v>
      </c>
      <c r="F83" s="37"/>
      <c r="G83" s="37"/>
      <c r="H83" s="38">
        <f>H84+H87+H90+H93+H96+H99+H102+H105+H111+H114+H108</f>
        <v>55048.700000000004</v>
      </c>
      <c r="I83" s="38">
        <f>I84+I87+I90+I93+I96+I99+I102+I105+I111+I114+I108</f>
        <v>53626.2</v>
      </c>
      <c r="J83" s="39">
        <f t="shared" si="0"/>
        <v>97.4</v>
      </c>
    </row>
    <row r="84" spans="2:10" ht="34.5" customHeight="1">
      <c r="B84" s="92" t="s">
        <v>32</v>
      </c>
      <c r="C84" s="95" t="s">
        <v>139</v>
      </c>
      <c r="D84" s="59">
        <v>969</v>
      </c>
      <c r="E84" s="22">
        <v>503</v>
      </c>
      <c r="F84" s="23" t="s">
        <v>69</v>
      </c>
      <c r="G84" s="23"/>
      <c r="H84" s="24">
        <f>H86</f>
        <v>18849.6</v>
      </c>
      <c r="I84" s="24">
        <f>I86</f>
        <v>18849.5</v>
      </c>
      <c r="J84" s="57">
        <f t="shared" si="0"/>
        <v>100</v>
      </c>
    </row>
    <row r="85" spans="2:10" ht="18.75" customHeight="1">
      <c r="B85" s="90"/>
      <c r="C85" s="30" t="s">
        <v>195</v>
      </c>
      <c r="D85" s="61">
        <v>969</v>
      </c>
      <c r="E85" s="32">
        <v>503</v>
      </c>
      <c r="F85" s="13" t="s">
        <v>69</v>
      </c>
      <c r="G85" s="13" t="s">
        <v>196</v>
      </c>
      <c r="H85" s="42">
        <f>H86</f>
        <v>18849.6</v>
      </c>
      <c r="I85" s="42">
        <f>I86</f>
        <v>18849.5</v>
      </c>
      <c r="J85" s="48">
        <f t="shared" si="0"/>
        <v>100</v>
      </c>
    </row>
    <row r="86" spans="2:10" ht="30">
      <c r="B86" s="91" t="s">
        <v>111</v>
      </c>
      <c r="C86" s="34" t="s">
        <v>197</v>
      </c>
      <c r="D86" s="63">
        <v>969</v>
      </c>
      <c r="E86" s="36">
        <v>503</v>
      </c>
      <c r="F86" s="37" t="s">
        <v>69</v>
      </c>
      <c r="G86" s="37" t="s">
        <v>86</v>
      </c>
      <c r="H86" s="38">
        <v>18849.6</v>
      </c>
      <c r="I86" s="38">
        <v>18849.5</v>
      </c>
      <c r="J86" s="39">
        <f t="shared" si="0"/>
        <v>100</v>
      </c>
    </row>
    <row r="87" spans="2:10" ht="18" customHeight="1">
      <c r="B87" s="92" t="s">
        <v>169</v>
      </c>
      <c r="C87" s="93" t="s">
        <v>140</v>
      </c>
      <c r="D87" s="59">
        <v>969</v>
      </c>
      <c r="E87" s="22">
        <v>503</v>
      </c>
      <c r="F87" s="23" t="s">
        <v>70</v>
      </c>
      <c r="G87" s="23"/>
      <c r="H87" s="24">
        <f>H89</f>
        <v>9191.2</v>
      </c>
      <c r="I87" s="24">
        <f>I88</f>
        <v>9092.6</v>
      </c>
      <c r="J87" s="57">
        <f t="shared" si="0"/>
        <v>98.9</v>
      </c>
    </row>
    <row r="88" spans="2:10" ht="18" customHeight="1">
      <c r="B88" s="90"/>
      <c r="C88" s="30" t="s">
        <v>195</v>
      </c>
      <c r="D88" s="61">
        <v>969</v>
      </c>
      <c r="E88" s="32">
        <v>503</v>
      </c>
      <c r="F88" s="13" t="s">
        <v>71</v>
      </c>
      <c r="G88" s="13" t="s">
        <v>196</v>
      </c>
      <c r="H88" s="42">
        <f>H89</f>
        <v>9191.2</v>
      </c>
      <c r="I88" s="42">
        <f>I89</f>
        <v>9092.6</v>
      </c>
      <c r="J88" s="48">
        <f t="shared" si="0"/>
        <v>98.9</v>
      </c>
    </row>
    <row r="89" spans="2:10" ht="30">
      <c r="B89" s="94" t="s">
        <v>170</v>
      </c>
      <c r="C89" s="34" t="s">
        <v>197</v>
      </c>
      <c r="D89" s="63">
        <v>969</v>
      </c>
      <c r="E89" s="36">
        <v>503</v>
      </c>
      <c r="F89" s="37" t="s">
        <v>71</v>
      </c>
      <c r="G89" s="37" t="s">
        <v>86</v>
      </c>
      <c r="H89" s="38">
        <v>9191.2</v>
      </c>
      <c r="I89" s="144">
        <v>9092.6</v>
      </c>
      <c r="J89" s="39">
        <f t="shared" si="0"/>
        <v>98.9</v>
      </c>
    </row>
    <row r="90" spans="2:10" ht="33.75" customHeight="1">
      <c r="B90" s="92" t="s">
        <v>171</v>
      </c>
      <c r="C90" s="95" t="s">
        <v>141</v>
      </c>
      <c r="D90" s="59">
        <v>969</v>
      </c>
      <c r="E90" s="22">
        <v>503</v>
      </c>
      <c r="F90" s="23" t="s">
        <v>72</v>
      </c>
      <c r="G90" s="23"/>
      <c r="H90" s="24">
        <f>H92</f>
        <v>1003.5</v>
      </c>
      <c r="I90" s="24">
        <f>I92</f>
        <v>1001.2</v>
      </c>
      <c r="J90" s="57">
        <f t="shared" si="0"/>
        <v>99.8</v>
      </c>
    </row>
    <row r="91" spans="2:10" ht="19.5" customHeight="1">
      <c r="B91" s="90"/>
      <c r="C91" s="30" t="s">
        <v>195</v>
      </c>
      <c r="D91" s="61">
        <v>969</v>
      </c>
      <c r="E91" s="32">
        <v>503</v>
      </c>
      <c r="F91" s="13" t="s">
        <v>72</v>
      </c>
      <c r="G91" s="13" t="s">
        <v>196</v>
      </c>
      <c r="H91" s="42">
        <f>H92</f>
        <v>1003.5</v>
      </c>
      <c r="I91" s="42">
        <f>I92</f>
        <v>1001.2</v>
      </c>
      <c r="J91" s="48">
        <f t="shared" si="0"/>
        <v>99.8</v>
      </c>
    </row>
    <row r="92" spans="2:10" ht="18.75" customHeight="1">
      <c r="B92" s="94" t="s">
        <v>172</v>
      </c>
      <c r="C92" s="34" t="s">
        <v>197</v>
      </c>
      <c r="D92" s="63">
        <v>969</v>
      </c>
      <c r="E92" s="36">
        <v>503</v>
      </c>
      <c r="F92" s="37" t="s">
        <v>72</v>
      </c>
      <c r="G92" s="37" t="s">
        <v>86</v>
      </c>
      <c r="H92" s="38">
        <v>1003.5</v>
      </c>
      <c r="I92" s="144">
        <v>1001.2</v>
      </c>
      <c r="J92" s="39">
        <f t="shared" si="0"/>
        <v>99.8</v>
      </c>
    </row>
    <row r="93" spans="2:10" ht="28.5">
      <c r="B93" s="92" t="s">
        <v>173</v>
      </c>
      <c r="C93" s="20" t="s">
        <v>142</v>
      </c>
      <c r="D93" s="59">
        <v>969</v>
      </c>
      <c r="E93" s="22">
        <v>503</v>
      </c>
      <c r="F93" s="23" t="s">
        <v>73</v>
      </c>
      <c r="G93" s="23"/>
      <c r="H93" s="24">
        <f>H94</f>
        <v>22187</v>
      </c>
      <c r="I93" s="24">
        <f>I94</f>
        <v>22055</v>
      </c>
      <c r="J93" s="57">
        <f t="shared" si="0"/>
        <v>99.4</v>
      </c>
    </row>
    <row r="94" spans="2:10" ht="15">
      <c r="B94" s="90"/>
      <c r="C94" s="30" t="s">
        <v>195</v>
      </c>
      <c r="D94" s="61">
        <v>969</v>
      </c>
      <c r="E94" s="32">
        <v>503</v>
      </c>
      <c r="F94" s="13" t="s">
        <v>73</v>
      </c>
      <c r="G94" s="13" t="s">
        <v>196</v>
      </c>
      <c r="H94" s="42">
        <f>H95</f>
        <v>22187</v>
      </c>
      <c r="I94" s="42">
        <f>I95</f>
        <v>22055</v>
      </c>
      <c r="J94" s="48">
        <f t="shared" si="0"/>
        <v>99.4</v>
      </c>
    </row>
    <row r="95" spans="2:10" ht="30">
      <c r="B95" s="94" t="s">
        <v>174</v>
      </c>
      <c r="C95" s="34" t="s">
        <v>197</v>
      </c>
      <c r="D95" s="63">
        <v>969</v>
      </c>
      <c r="E95" s="36">
        <v>503</v>
      </c>
      <c r="F95" s="37" t="s">
        <v>73</v>
      </c>
      <c r="G95" s="37" t="s">
        <v>86</v>
      </c>
      <c r="H95" s="38">
        <v>22187</v>
      </c>
      <c r="I95" s="144">
        <v>22055</v>
      </c>
      <c r="J95" s="39">
        <f t="shared" si="0"/>
        <v>99.4</v>
      </c>
    </row>
    <row r="96" spans="2:10" ht="28.5">
      <c r="B96" s="92" t="s">
        <v>175</v>
      </c>
      <c r="C96" s="20" t="s">
        <v>74</v>
      </c>
      <c r="D96" s="59">
        <v>969</v>
      </c>
      <c r="E96" s="22">
        <v>503</v>
      </c>
      <c r="F96" s="23" t="s">
        <v>75</v>
      </c>
      <c r="G96" s="23"/>
      <c r="H96" s="24">
        <f>H98</f>
        <v>168.3</v>
      </c>
      <c r="I96" s="24">
        <f>I97</f>
        <v>147.7</v>
      </c>
      <c r="J96" s="57">
        <f t="shared" si="0"/>
        <v>87.8</v>
      </c>
    </row>
    <row r="97" spans="2:10" ht="15">
      <c r="B97" s="90"/>
      <c r="C97" s="30" t="s">
        <v>195</v>
      </c>
      <c r="D97" s="61">
        <v>969</v>
      </c>
      <c r="E97" s="32">
        <v>503</v>
      </c>
      <c r="F97" s="13" t="s">
        <v>75</v>
      </c>
      <c r="G97" s="13" t="s">
        <v>196</v>
      </c>
      <c r="H97" s="42">
        <f>H98</f>
        <v>168.3</v>
      </c>
      <c r="I97" s="42">
        <f>I98</f>
        <v>147.7</v>
      </c>
      <c r="J97" s="48">
        <f t="shared" si="0"/>
        <v>87.8</v>
      </c>
    </row>
    <row r="98" spans="2:10" ht="29.25" customHeight="1">
      <c r="B98" s="94" t="s">
        <v>176</v>
      </c>
      <c r="C98" s="34" t="s">
        <v>197</v>
      </c>
      <c r="D98" s="63">
        <v>969</v>
      </c>
      <c r="E98" s="36">
        <v>503</v>
      </c>
      <c r="F98" s="37" t="s">
        <v>75</v>
      </c>
      <c r="G98" s="37" t="s">
        <v>86</v>
      </c>
      <c r="H98" s="38">
        <v>168.3</v>
      </c>
      <c r="I98" s="144">
        <v>147.7</v>
      </c>
      <c r="J98" s="39">
        <f t="shared" si="0"/>
        <v>87.8</v>
      </c>
    </row>
    <row r="99" spans="2:10" ht="18.75" customHeight="1">
      <c r="B99" s="92" t="s">
        <v>177</v>
      </c>
      <c r="C99" s="20" t="s">
        <v>143</v>
      </c>
      <c r="D99" s="59">
        <v>969</v>
      </c>
      <c r="E99" s="22">
        <v>503</v>
      </c>
      <c r="F99" s="23" t="s">
        <v>144</v>
      </c>
      <c r="G99" s="23"/>
      <c r="H99" s="24">
        <f>H101</f>
        <v>1016.2</v>
      </c>
      <c r="I99" s="24">
        <f>I100</f>
        <v>416.2</v>
      </c>
      <c r="J99" s="57">
        <f t="shared" si="0"/>
        <v>41</v>
      </c>
    </row>
    <row r="100" spans="2:10" ht="18.75" customHeight="1">
      <c r="B100" s="90"/>
      <c r="C100" s="30" t="s">
        <v>195</v>
      </c>
      <c r="D100" s="61">
        <v>969</v>
      </c>
      <c r="E100" s="32">
        <v>503</v>
      </c>
      <c r="F100" s="13" t="s">
        <v>144</v>
      </c>
      <c r="G100" s="13" t="s">
        <v>196</v>
      </c>
      <c r="H100" s="42">
        <f>H101</f>
        <v>1016.2</v>
      </c>
      <c r="I100" s="42">
        <f>I101</f>
        <v>416.2</v>
      </c>
      <c r="J100" s="48">
        <f t="shared" si="0"/>
        <v>41</v>
      </c>
    </row>
    <row r="101" spans="2:10" ht="30.75" customHeight="1">
      <c r="B101" s="94" t="s">
        <v>178</v>
      </c>
      <c r="C101" s="34" t="s">
        <v>197</v>
      </c>
      <c r="D101" s="63">
        <v>969</v>
      </c>
      <c r="E101" s="36">
        <v>503</v>
      </c>
      <c r="F101" s="37" t="s">
        <v>144</v>
      </c>
      <c r="G101" s="37" t="s">
        <v>86</v>
      </c>
      <c r="H101" s="38">
        <v>1016.2</v>
      </c>
      <c r="I101" s="144">
        <v>416.2</v>
      </c>
      <c r="J101" s="39">
        <f t="shared" si="0"/>
        <v>41</v>
      </c>
    </row>
    <row r="102" spans="2:10" ht="18" customHeight="1">
      <c r="B102" s="92" t="s">
        <v>179</v>
      </c>
      <c r="C102" s="20" t="s">
        <v>145</v>
      </c>
      <c r="D102" s="59">
        <v>969</v>
      </c>
      <c r="E102" s="22">
        <v>503</v>
      </c>
      <c r="F102" s="23" t="s">
        <v>146</v>
      </c>
      <c r="G102" s="23"/>
      <c r="H102" s="24">
        <f>H104</f>
        <v>930</v>
      </c>
      <c r="I102" s="24">
        <f>I103</f>
        <v>927.8</v>
      </c>
      <c r="J102" s="57">
        <f t="shared" si="0"/>
        <v>99.8</v>
      </c>
    </row>
    <row r="103" spans="2:10" ht="15">
      <c r="B103" s="90"/>
      <c r="C103" s="30" t="s">
        <v>195</v>
      </c>
      <c r="D103" s="61">
        <v>969</v>
      </c>
      <c r="E103" s="32">
        <v>503</v>
      </c>
      <c r="F103" s="13" t="s">
        <v>146</v>
      </c>
      <c r="G103" s="13" t="s">
        <v>196</v>
      </c>
      <c r="H103" s="42">
        <f>H104</f>
        <v>930</v>
      </c>
      <c r="I103" s="42">
        <f>I104</f>
        <v>927.8</v>
      </c>
      <c r="J103" s="48">
        <f t="shared" si="0"/>
        <v>99.8</v>
      </c>
    </row>
    <row r="104" spans="2:10" ht="30">
      <c r="B104" s="94" t="s">
        <v>180</v>
      </c>
      <c r="C104" s="34" t="s">
        <v>197</v>
      </c>
      <c r="D104" s="63">
        <v>969</v>
      </c>
      <c r="E104" s="36">
        <v>503</v>
      </c>
      <c r="F104" s="37" t="s">
        <v>146</v>
      </c>
      <c r="G104" s="37" t="s">
        <v>86</v>
      </c>
      <c r="H104" s="38">
        <v>930</v>
      </c>
      <c r="I104" s="178">
        <v>927.8</v>
      </c>
      <c r="J104" s="39">
        <f t="shared" si="0"/>
        <v>99.8</v>
      </c>
    </row>
    <row r="105" spans="2:10" ht="20.25" customHeight="1">
      <c r="B105" s="92" t="s">
        <v>181</v>
      </c>
      <c r="C105" s="20" t="s">
        <v>147</v>
      </c>
      <c r="D105" s="59">
        <v>969</v>
      </c>
      <c r="E105" s="22">
        <v>503</v>
      </c>
      <c r="F105" s="23" t="s">
        <v>148</v>
      </c>
      <c r="G105" s="23"/>
      <c r="H105" s="24">
        <f>H107</f>
        <v>100</v>
      </c>
      <c r="I105" s="145">
        <f>I107</f>
        <v>99.5</v>
      </c>
      <c r="J105" s="57">
        <f t="shared" si="0"/>
        <v>99.5</v>
      </c>
    </row>
    <row r="106" spans="2:10" s="5" customFormat="1" ht="20.25" customHeight="1">
      <c r="B106" s="96"/>
      <c r="C106" s="30" t="s">
        <v>195</v>
      </c>
      <c r="D106" s="61">
        <v>969</v>
      </c>
      <c r="E106" s="32">
        <v>503</v>
      </c>
      <c r="F106" s="13" t="s">
        <v>148</v>
      </c>
      <c r="G106" s="13" t="s">
        <v>196</v>
      </c>
      <c r="H106" s="42">
        <f>H107</f>
        <v>100</v>
      </c>
      <c r="I106" s="146">
        <f>I107</f>
        <v>99.5</v>
      </c>
      <c r="J106" s="48">
        <f t="shared" si="0"/>
        <v>99.5</v>
      </c>
    </row>
    <row r="107" spans="2:10" ht="30">
      <c r="B107" s="94" t="s">
        <v>182</v>
      </c>
      <c r="C107" s="34" t="s">
        <v>197</v>
      </c>
      <c r="D107" s="63">
        <v>969</v>
      </c>
      <c r="E107" s="36">
        <v>503</v>
      </c>
      <c r="F107" s="37" t="s">
        <v>148</v>
      </c>
      <c r="G107" s="37" t="s">
        <v>86</v>
      </c>
      <c r="H107" s="38">
        <v>100</v>
      </c>
      <c r="I107" s="144">
        <v>99.5</v>
      </c>
      <c r="J107" s="39">
        <f t="shared" si="0"/>
        <v>99.5</v>
      </c>
    </row>
    <row r="108" spans="2:10" s="10" customFormat="1" ht="18" customHeight="1">
      <c r="B108" s="92"/>
      <c r="C108" s="20" t="s">
        <v>232</v>
      </c>
      <c r="D108" s="59">
        <v>969</v>
      </c>
      <c r="E108" s="22">
        <v>503</v>
      </c>
      <c r="F108" s="23" t="s">
        <v>233</v>
      </c>
      <c r="G108" s="23"/>
      <c r="H108" s="24">
        <f>H109</f>
        <v>73.4</v>
      </c>
      <c r="I108" s="145">
        <f>I109</f>
        <v>0</v>
      </c>
      <c r="J108" s="57">
        <f t="shared" si="0"/>
        <v>0</v>
      </c>
    </row>
    <row r="109" spans="2:10" ht="15">
      <c r="B109" s="96"/>
      <c r="C109" s="30" t="s">
        <v>195</v>
      </c>
      <c r="D109" s="61">
        <v>969</v>
      </c>
      <c r="E109" s="32">
        <v>503</v>
      </c>
      <c r="F109" s="13" t="s">
        <v>233</v>
      </c>
      <c r="G109" s="13" t="s">
        <v>196</v>
      </c>
      <c r="H109" s="42">
        <f>H110</f>
        <v>73.4</v>
      </c>
      <c r="I109" s="146">
        <f>I110</f>
        <v>0</v>
      </c>
      <c r="J109" s="48">
        <f t="shared" si="0"/>
        <v>0</v>
      </c>
    </row>
    <row r="110" spans="2:10" ht="30">
      <c r="B110" s="94"/>
      <c r="C110" s="34" t="s">
        <v>197</v>
      </c>
      <c r="D110" s="63">
        <v>969</v>
      </c>
      <c r="E110" s="36">
        <v>503</v>
      </c>
      <c r="F110" s="37" t="s">
        <v>233</v>
      </c>
      <c r="G110" s="37" t="s">
        <v>86</v>
      </c>
      <c r="H110" s="38">
        <v>73.4</v>
      </c>
      <c r="I110" s="144">
        <v>0</v>
      </c>
      <c r="J110" s="39">
        <f t="shared" si="0"/>
        <v>0</v>
      </c>
    </row>
    <row r="111" spans="2:10" ht="59.25" customHeight="1">
      <c r="B111" s="92" t="s">
        <v>183</v>
      </c>
      <c r="C111" s="95" t="s">
        <v>149</v>
      </c>
      <c r="D111" s="59">
        <v>969</v>
      </c>
      <c r="E111" s="22">
        <v>503</v>
      </c>
      <c r="F111" s="23" t="s">
        <v>150</v>
      </c>
      <c r="G111" s="23"/>
      <c r="H111" s="24">
        <f>H112</f>
        <v>15.1</v>
      </c>
      <c r="I111" s="145">
        <f>I112</f>
        <v>15.1</v>
      </c>
      <c r="J111" s="57">
        <f t="shared" si="0"/>
        <v>100</v>
      </c>
    </row>
    <row r="112" spans="2:10" ht="18.75" customHeight="1">
      <c r="B112" s="90"/>
      <c r="C112" s="30" t="s">
        <v>195</v>
      </c>
      <c r="D112" s="61">
        <v>969</v>
      </c>
      <c r="E112" s="32">
        <v>503</v>
      </c>
      <c r="F112" s="13" t="s">
        <v>151</v>
      </c>
      <c r="G112" s="13" t="s">
        <v>196</v>
      </c>
      <c r="H112" s="42">
        <f>H113</f>
        <v>15.1</v>
      </c>
      <c r="I112" s="146">
        <f>I113</f>
        <v>15.1</v>
      </c>
      <c r="J112" s="48">
        <f t="shared" si="0"/>
        <v>100</v>
      </c>
    </row>
    <row r="113" spans="2:10" ht="27" customHeight="1">
      <c r="B113" s="94" t="s">
        <v>184</v>
      </c>
      <c r="C113" s="34" t="s">
        <v>197</v>
      </c>
      <c r="D113" s="63">
        <v>969</v>
      </c>
      <c r="E113" s="36">
        <v>503</v>
      </c>
      <c r="F113" s="37" t="s">
        <v>151</v>
      </c>
      <c r="G113" s="37" t="s">
        <v>86</v>
      </c>
      <c r="H113" s="38">
        <v>15.1</v>
      </c>
      <c r="I113" s="144">
        <v>15.1</v>
      </c>
      <c r="J113" s="39">
        <f t="shared" si="0"/>
        <v>100</v>
      </c>
    </row>
    <row r="114" spans="2:10" ht="18" customHeight="1">
      <c r="B114" s="92" t="s">
        <v>185</v>
      </c>
      <c r="C114" s="20" t="s">
        <v>152</v>
      </c>
      <c r="D114" s="59">
        <v>969</v>
      </c>
      <c r="E114" s="22">
        <v>503</v>
      </c>
      <c r="F114" s="23" t="s">
        <v>76</v>
      </c>
      <c r="G114" s="23"/>
      <c r="H114" s="24">
        <f>H115</f>
        <v>1514.4</v>
      </c>
      <c r="I114" s="176">
        <f>I115</f>
        <v>1021.6</v>
      </c>
      <c r="J114" s="57">
        <f t="shared" si="0"/>
        <v>67.5</v>
      </c>
    </row>
    <row r="115" spans="2:10" s="5" customFormat="1" ht="18" customHeight="1">
      <c r="B115" s="96"/>
      <c r="C115" s="30" t="s">
        <v>195</v>
      </c>
      <c r="D115" s="61">
        <v>969</v>
      </c>
      <c r="E115" s="32">
        <v>503</v>
      </c>
      <c r="F115" s="13" t="s">
        <v>76</v>
      </c>
      <c r="G115" s="13" t="s">
        <v>196</v>
      </c>
      <c r="H115" s="42">
        <f>H116</f>
        <v>1514.4</v>
      </c>
      <c r="I115" s="177">
        <f>I116</f>
        <v>1021.6</v>
      </c>
      <c r="J115" s="48">
        <f t="shared" si="0"/>
        <v>67.5</v>
      </c>
    </row>
    <row r="116" spans="2:10" ht="30">
      <c r="B116" s="94" t="s">
        <v>186</v>
      </c>
      <c r="C116" s="34" t="s">
        <v>197</v>
      </c>
      <c r="D116" s="63">
        <v>969</v>
      </c>
      <c r="E116" s="36">
        <v>503</v>
      </c>
      <c r="F116" s="37" t="s">
        <v>76</v>
      </c>
      <c r="G116" s="37" t="s">
        <v>86</v>
      </c>
      <c r="H116" s="38">
        <v>1514.4</v>
      </c>
      <c r="I116" s="178">
        <v>1021.6</v>
      </c>
      <c r="J116" s="39">
        <f t="shared" si="0"/>
        <v>67.5</v>
      </c>
    </row>
    <row r="117" spans="2:10" ht="15">
      <c r="B117" s="171"/>
      <c r="C117" s="172" t="s">
        <v>16</v>
      </c>
      <c r="D117" s="173">
        <v>969</v>
      </c>
      <c r="E117" s="68">
        <v>700</v>
      </c>
      <c r="F117" s="69"/>
      <c r="G117" s="69"/>
      <c r="H117" s="70">
        <f>H118+H122</f>
        <v>1734</v>
      </c>
      <c r="I117" s="70">
        <f>I118+I122</f>
        <v>1582.1000000000001</v>
      </c>
      <c r="J117" s="174">
        <f t="shared" si="0"/>
        <v>91.2</v>
      </c>
    </row>
    <row r="118" spans="2:10" ht="15.75">
      <c r="B118" s="98"/>
      <c r="C118" s="20" t="s">
        <v>234</v>
      </c>
      <c r="D118" s="59">
        <v>969</v>
      </c>
      <c r="E118" s="22">
        <v>705</v>
      </c>
      <c r="F118" s="23" t="s">
        <v>236</v>
      </c>
      <c r="G118" s="23"/>
      <c r="H118" s="24">
        <f aca="true" t="shared" si="3" ref="H118:I120">H119</f>
        <v>106</v>
      </c>
      <c r="I118" s="24">
        <f t="shared" si="3"/>
        <v>32.7</v>
      </c>
      <c r="J118" s="57">
        <f aca="true" t="shared" si="4" ref="J118:J135">ROUND(I118/H118*100,1)</f>
        <v>30.8</v>
      </c>
    </row>
    <row r="119" spans="2:10" ht="48" customHeight="1">
      <c r="B119" s="99"/>
      <c r="C119" s="30" t="s">
        <v>235</v>
      </c>
      <c r="D119" s="61">
        <v>969</v>
      </c>
      <c r="E119" s="32">
        <v>705</v>
      </c>
      <c r="F119" s="13" t="s">
        <v>236</v>
      </c>
      <c r="G119" s="13"/>
      <c r="H119" s="42">
        <f t="shared" si="3"/>
        <v>106</v>
      </c>
      <c r="I119" s="42">
        <f t="shared" si="3"/>
        <v>32.7</v>
      </c>
      <c r="J119" s="48">
        <f t="shared" si="4"/>
        <v>30.8</v>
      </c>
    </row>
    <row r="120" spans="2:10" ht="15.75">
      <c r="B120" s="99"/>
      <c r="C120" s="30" t="s">
        <v>195</v>
      </c>
      <c r="D120" s="61">
        <v>969</v>
      </c>
      <c r="E120" s="32">
        <v>705</v>
      </c>
      <c r="F120" s="13" t="s">
        <v>236</v>
      </c>
      <c r="G120" s="13" t="s">
        <v>196</v>
      </c>
      <c r="H120" s="42">
        <f t="shared" si="3"/>
        <v>106</v>
      </c>
      <c r="I120" s="42">
        <f t="shared" si="3"/>
        <v>32.7</v>
      </c>
      <c r="J120" s="48">
        <f t="shared" si="4"/>
        <v>30.8</v>
      </c>
    </row>
    <row r="121" spans="2:10" ht="30">
      <c r="B121" s="100"/>
      <c r="C121" s="34" t="s">
        <v>197</v>
      </c>
      <c r="D121" s="63">
        <v>969</v>
      </c>
      <c r="E121" s="36">
        <v>705</v>
      </c>
      <c r="F121" s="37" t="s">
        <v>236</v>
      </c>
      <c r="G121" s="37" t="s">
        <v>86</v>
      </c>
      <c r="H121" s="38">
        <v>106</v>
      </c>
      <c r="I121" s="38">
        <v>32.7</v>
      </c>
      <c r="J121" s="39">
        <f t="shared" si="4"/>
        <v>30.8</v>
      </c>
    </row>
    <row r="122" spans="2:10" ht="15.75">
      <c r="B122" s="98" t="s">
        <v>33</v>
      </c>
      <c r="C122" s="166" t="s">
        <v>17</v>
      </c>
      <c r="D122" s="167">
        <v>969</v>
      </c>
      <c r="E122" s="168">
        <v>707</v>
      </c>
      <c r="F122" s="169"/>
      <c r="G122" s="169"/>
      <c r="H122" s="170">
        <f>H123+H126+H129+H132+H135+H138</f>
        <v>1628</v>
      </c>
      <c r="I122" s="70">
        <f>I123+I126+I129+I132+I135+I138</f>
        <v>1549.4</v>
      </c>
      <c r="J122" s="174">
        <f t="shared" si="4"/>
        <v>95.2</v>
      </c>
    </row>
    <row r="123" spans="2:10" ht="28.5">
      <c r="B123" s="52" t="s">
        <v>34</v>
      </c>
      <c r="C123" s="20" t="s">
        <v>153</v>
      </c>
      <c r="D123" s="106">
        <v>969</v>
      </c>
      <c r="E123" s="22">
        <v>707</v>
      </c>
      <c r="F123" s="107" t="s">
        <v>77</v>
      </c>
      <c r="G123" s="107"/>
      <c r="H123" s="24">
        <f>H125</f>
        <v>682</v>
      </c>
      <c r="I123" s="24">
        <f>I125</f>
        <v>652</v>
      </c>
      <c r="J123" s="57">
        <f t="shared" si="4"/>
        <v>95.6</v>
      </c>
    </row>
    <row r="124" spans="2:10" s="5" customFormat="1" ht="15">
      <c r="B124" s="45"/>
      <c r="C124" s="30" t="s">
        <v>195</v>
      </c>
      <c r="D124" s="103">
        <v>969</v>
      </c>
      <c r="E124" s="32">
        <v>707</v>
      </c>
      <c r="F124" s="101" t="s">
        <v>77</v>
      </c>
      <c r="G124" s="13">
        <v>200</v>
      </c>
      <c r="H124" s="42">
        <f>H125</f>
        <v>682</v>
      </c>
      <c r="I124" s="42">
        <f>I125</f>
        <v>652</v>
      </c>
      <c r="J124" s="48">
        <f t="shared" si="4"/>
        <v>95.6</v>
      </c>
    </row>
    <row r="125" spans="2:10" ht="30">
      <c r="B125" s="105" t="s">
        <v>112</v>
      </c>
      <c r="C125" s="34" t="s">
        <v>197</v>
      </c>
      <c r="D125" s="104">
        <v>969</v>
      </c>
      <c r="E125" s="36">
        <v>707</v>
      </c>
      <c r="F125" s="102" t="s">
        <v>77</v>
      </c>
      <c r="G125" s="37">
        <v>240</v>
      </c>
      <c r="H125" s="38">
        <v>682</v>
      </c>
      <c r="I125" s="144">
        <v>652</v>
      </c>
      <c r="J125" s="39">
        <f t="shared" si="4"/>
        <v>95.6</v>
      </c>
    </row>
    <row r="126" spans="2:10" ht="43.5" customHeight="1">
      <c r="B126" s="47" t="s">
        <v>114</v>
      </c>
      <c r="C126" s="20" t="s">
        <v>237</v>
      </c>
      <c r="D126" s="106">
        <v>969</v>
      </c>
      <c r="E126" s="22">
        <v>707</v>
      </c>
      <c r="F126" s="107" t="s">
        <v>89</v>
      </c>
      <c r="G126" s="107"/>
      <c r="H126" s="24">
        <f>H127</f>
        <v>180</v>
      </c>
      <c r="I126" s="24">
        <f>I127</f>
        <v>131.4</v>
      </c>
      <c r="J126" s="57">
        <f t="shared" si="4"/>
        <v>73</v>
      </c>
    </row>
    <row r="127" spans="2:10" ht="21" customHeight="1">
      <c r="B127" s="45" t="s">
        <v>115</v>
      </c>
      <c r="C127" s="30" t="s">
        <v>195</v>
      </c>
      <c r="D127" s="103">
        <v>969</v>
      </c>
      <c r="E127" s="32">
        <v>707</v>
      </c>
      <c r="F127" s="101" t="s">
        <v>89</v>
      </c>
      <c r="G127" s="13">
        <v>200</v>
      </c>
      <c r="H127" s="42">
        <f>H128</f>
        <v>180</v>
      </c>
      <c r="I127" s="146">
        <f>I128</f>
        <v>131.4</v>
      </c>
      <c r="J127" s="48">
        <f t="shared" si="4"/>
        <v>73</v>
      </c>
    </row>
    <row r="128" spans="2:10" ht="29.25" customHeight="1">
      <c r="B128" s="46" t="s">
        <v>187</v>
      </c>
      <c r="C128" s="34" t="s">
        <v>197</v>
      </c>
      <c r="D128" s="104">
        <v>969</v>
      </c>
      <c r="E128" s="36">
        <v>707</v>
      </c>
      <c r="F128" s="102" t="s">
        <v>89</v>
      </c>
      <c r="G128" s="37">
        <v>240</v>
      </c>
      <c r="H128" s="38">
        <v>180</v>
      </c>
      <c r="I128" s="144">
        <v>131.4</v>
      </c>
      <c r="J128" s="39">
        <f t="shared" si="4"/>
        <v>73</v>
      </c>
    </row>
    <row r="129" spans="2:10" ht="27" customHeight="1">
      <c r="B129" s="47" t="s">
        <v>116</v>
      </c>
      <c r="C129" s="20" t="s">
        <v>154</v>
      </c>
      <c r="D129" s="106">
        <v>969</v>
      </c>
      <c r="E129" s="22">
        <v>707</v>
      </c>
      <c r="F129" s="107" t="s">
        <v>88</v>
      </c>
      <c r="G129" s="23"/>
      <c r="H129" s="24">
        <f>H131</f>
        <v>186</v>
      </c>
      <c r="I129" s="145">
        <f>I130</f>
        <v>186</v>
      </c>
      <c r="J129" s="57">
        <f t="shared" si="4"/>
        <v>100</v>
      </c>
    </row>
    <row r="130" spans="2:10" s="5" customFormat="1" ht="18" customHeight="1">
      <c r="B130" s="45"/>
      <c r="C130" s="30" t="s">
        <v>195</v>
      </c>
      <c r="D130" s="103">
        <v>969</v>
      </c>
      <c r="E130" s="32">
        <v>707</v>
      </c>
      <c r="F130" s="101" t="s">
        <v>88</v>
      </c>
      <c r="G130" s="13">
        <v>200</v>
      </c>
      <c r="H130" s="42">
        <f>H131</f>
        <v>186</v>
      </c>
      <c r="I130" s="146">
        <f>I131</f>
        <v>186</v>
      </c>
      <c r="J130" s="48">
        <f t="shared" si="4"/>
        <v>100</v>
      </c>
    </row>
    <row r="131" spans="2:10" ht="30.75" customHeight="1">
      <c r="B131" s="46" t="s">
        <v>117</v>
      </c>
      <c r="C131" s="34" t="s">
        <v>197</v>
      </c>
      <c r="D131" s="104">
        <v>969</v>
      </c>
      <c r="E131" s="36">
        <v>707</v>
      </c>
      <c r="F131" s="102" t="s">
        <v>88</v>
      </c>
      <c r="G131" s="37">
        <v>240</v>
      </c>
      <c r="H131" s="38">
        <v>186</v>
      </c>
      <c r="I131" s="144">
        <v>186</v>
      </c>
      <c r="J131" s="39">
        <f t="shared" si="4"/>
        <v>100</v>
      </c>
    </row>
    <row r="132" spans="2:10" ht="32.25" customHeight="1">
      <c r="B132" s="47" t="s">
        <v>118</v>
      </c>
      <c r="C132" s="20" t="s">
        <v>155</v>
      </c>
      <c r="D132" s="106">
        <v>969</v>
      </c>
      <c r="E132" s="22">
        <v>707</v>
      </c>
      <c r="F132" s="107" t="s">
        <v>90</v>
      </c>
      <c r="G132" s="107"/>
      <c r="H132" s="24">
        <f>H134</f>
        <v>150</v>
      </c>
      <c r="I132" s="145">
        <f>I134</f>
        <v>150</v>
      </c>
      <c r="J132" s="57">
        <f t="shared" si="4"/>
        <v>100</v>
      </c>
    </row>
    <row r="133" spans="2:10" s="5" customFormat="1" ht="32.25" customHeight="1">
      <c r="B133" s="45"/>
      <c r="C133" s="30" t="s">
        <v>238</v>
      </c>
      <c r="D133" s="61">
        <v>969</v>
      </c>
      <c r="E133" s="32">
        <v>707</v>
      </c>
      <c r="F133" s="13" t="s">
        <v>90</v>
      </c>
      <c r="G133" s="13">
        <v>200</v>
      </c>
      <c r="H133" s="42">
        <f>H134</f>
        <v>150</v>
      </c>
      <c r="I133" s="146">
        <f>I134</f>
        <v>150</v>
      </c>
      <c r="J133" s="48">
        <f t="shared" si="4"/>
        <v>100</v>
      </c>
    </row>
    <row r="134" spans="2:10" ht="30">
      <c r="B134" s="46" t="s">
        <v>119</v>
      </c>
      <c r="C134" s="34" t="s">
        <v>197</v>
      </c>
      <c r="D134" s="63">
        <v>969</v>
      </c>
      <c r="E134" s="36">
        <v>707</v>
      </c>
      <c r="F134" s="37" t="s">
        <v>90</v>
      </c>
      <c r="G134" s="37" t="s">
        <v>86</v>
      </c>
      <c r="H134" s="38">
        <v>150</v>
      </c>
      <c r="I134" s="144">
        <v>150</v>
      </c>
      <c r="J134" s="39">
        <f t="shared" si="4"/>
        <v>100</v>
      </c>
    </row>
    <row r="135" spans="2:10" ht="33.75" customHeight="1">
      <c r="B135" s="47" t="s">
        <v>120</v>
      </c>
      <c r="C135" s="20" t="s">
        <v>156</v>
      </c>
      <c r="D135" s="59">
        <v>969</v>
      </c>
      <c r="E135" s="22">
        <v>707</v>
      </c>
      <c r="F135" s="23" t="s">
        <v>87</v>
      </c>
      <c r="G135" s="23"/>
      <c r="H135" s="24">
        <f>H136</f>
        <v>200</v>
      </c>
      <c r="I135" s="145">
        <f>I136</f>
        <v>200</v>
      </c>
      <c r="J135" s="57">
        <f t="shared" si="4"/>
        <v>100</v>
      </c>
    </row>
    <row r="136" spans="2:10" ht="15">
      <c r="B136" s="45" t="s">
        <v>121</v>
      </c>
      <c r="C136" s="30" t="s">
        <v>195</v>
      </c>
      <c r="D136" s="61">
        <v>969</v>
      </c>
      <c r="E136" s="32">
        <v>707</v>
      </c>
      <c r="F136" s="13" t="s">
        <v>87</v>
      </c>
      <c r="G136" s="13" t="s">
        <v>196</v>
      </c>
      <c r="H136" s="42">
        <f>H137</f>
        <v>200</v>
      </c>
      <c r="I136" s="146">
        <v>200</v>
      </c>
      <c r="J136" s="48">
        <f aca="true" t="shared" si="5" ref="J136:J146">ROUND(I136/H136*100,1)</f>
        <v>100</v>
      </c>
    </row>
    <row r="137" spans="2:10" ht="30">
      <c r="B137" s="46"/>
      <c r="C137" s="34" t="s">
        <v>197</v>
      </c>
      <c r="D137" s="63">
        <v>969</v>
      </c>
      <c r="E137" s="36">
        <v>707</v>
      </c>
      <c r="F137" s="37" t="s">
        <v>87</v>
      </c>
      <c r="G137" s="37" t="s">
        <v>86</v>
      </c>
      <c r="H137" s="38">
        <v>200</v>
      </c>
      <c r="I137" s="144">
        <v>200</v>
      </c>
      <c r="J137" s="39">
        <f t="shared" si="5"/>
        <v>100</v>
      </c>
    </row>
    <row r="138" spans="2:10" ht="28.5" customHeight="1">
      <c r="B138" s="47" t="s">
        <v>122</v>
      </c>
      <c r="C138" s="20" t="s">
        <v>157</v>
      </c>
      <c r="D138" s="59">
        <v>969</v>
      </c>
      <c r="E138" s="22">
        <v>707</v>
      </c>
      <c r="F138" s="23" t="s">
        <v>158</v>
      </c>
      <c r="G138" s="23"/>
      <c r="H138" s="24">
        <f>H140</f>
        <v>230</v>
      </c>
      <c r="I138" s="145">
        <f>I140</f>
        <v>230</v>
      </c>
      <c r="J138" s="57">
        <f t="shared" si="5"/>
        <v>100</v>
      </c>
    </row>
    <row r="139" spans="2:10" s="5" customFormat="1" ht="18.75" customHeight="1">
      <c r="B139" s="45"/>
      <c r="C139" s="30" t="s">
        <v>195</v>
      </c>
      <c r="D139" s="61">
        <v>969</v>
      </c>
      <c r="E139" s="32">
        <v>707</v>
      </c>
      <c r="F139" s="13" t="s">
        <v>158</v>
      </c>
      <c r="G139" s="13" t="s">
        <v>196</v>
      </c>
      <c r="H139" s="42">
        <f>H140</f>
        <v>230</v>
      </c>
      <c r="I139" s="146">
        <f>I140</f>
        <v>230</v>
      </c>
      <c r="J139" s="48">
        <f t="shared" si="5"/>
        <v>100</v>
      </c>
    </row>
    <row r="140" spans="2:10" ht="30">
      <c r="B140" s="46" t="s">
        <v>123</v>
      </c>
      <c r="C140" s="34" t="s">
        <v>197</v>
      </c>
      <c r="D140" s="63">
        <v>969</v>
      </c>
      <c r="E140" s="36">
        <v>707</v>
      </c>
      <c r="F140" s="37" t="s">
        <v>158</v>
      </c>
      <c r="G140" s="37" t="s">
        <v>86</v>
      </c>
      <c r="H140" s="38">
        <v>230</v>
      </c>
      <c r="I140" s="144">
        <v>230</v>
      </c>
      <c r="J140" s="39">
        <f t="shared" si="5"/>
        <v>100</v>
      </c>
    </row>
    <row r="141" spans="2:10" ht="16.5" customHeight="1">
      <c r="B141" s="223"/>
      <c r="C141" s="224" t="s">
        <v>78</v>
      </c>
      <c r="D141" s="225">
        <v>969</v>
      </c>
      <c r="E141" s="226">
        <v>800</v>
      </c>
      <c r="F141" s="227"/>
      <c r="G141" s="227"/>
      <c r="H141" s="228">
        <f>H142+H146</f>
        <v>15778.8</v>
      </c>
      <c r="I141" s="228">
        <f>I142+I146</f>
        <v>10312.9</v>
      </c>
      <c r="J141" s="229">
        <f t="shared" si="5"/>
        <v>65.4</v>
      </c>
    </row>
    <row r="142" spans="2:10" ht="15.75">
      <c r="B142" s="109" t="s">
        <v>35</v>
      </c>
      <c r="C142" s="20" t="s">
        <v>18</v>
      </c>
      <c r="D142" s="59">
        <v>969</v>
      </c>
      <c r="E142" s="22">
        <v>801</v>
      </c>
      <c r="F142" s="23" t="s">
        <v>159</v>
      </c>
      <c r="G142" s="23"/>
      <c r="H142" s="24">
        <f>H143</f>
        <v>13841.8</v>
      </c>
      <c r="I142" s="24">
        <f>I143</f>
        <v>8375.9</v>
      </c>
      <c r="J142" s="57">
        <f t="shared" si="5"/>
        <v>60.5</v>
      </c>
    </row>
    <row r="143" spans="2:10" ht="28.5">
      <c r="B143" s="52" t="s">
        <v>36</v>
      </c>
      <c r="C143" s="26" t="s">
        <v>79</v>
      </c>
      <c r="D143" s="75">
        <v>969</v>
      </c>
      <c r="E143" s="27">
        <v>801</v>
      </c>
      <c r="F143" s="28" t="s">
        <v>159</v>
      </c>
      <c r="G143" s="28"/>
      <c r="H143" s="29">
        <f>H145</f>
        <v>13841.8</v>
      </c>
      <c r="I143" s="29">
        <f>I145</f>
        <v>8375.9</v>
      </c>
      <c r="J143" s="53">
        <f t="shared" si="5"/>
        <v>60.5</v>
      </c>
    </row>
    <row r="144" spans="2:10" s="5" customFormat="1" ht="15">
      <c r="B144" s="45"/>
      <c r="C144" s="30" t="s">
        <v>195</v>
      </c>
      <c r="D144" s="61">
        <v>969</v>
      </c>
      <c r="E144" s="32">
        <v>801</v>
      </c>
      <c r="F144" s="13" t="s">
        <v>159</v>
      </c>
      <c r="G144" s="13" t="s">
        <v>196</v>
      </c>
      <c r="H144" s="42">
        <f>H145</f>
        <v>13841.8</v>
      </c>
      <c r="I144" s="42">
        <f>I145</f>
        <v>8375.9</v>
      </c>
      <c r="J144" s="48">
        <f t="shared" si="5"/>
        <v>60.5</v>
      </c>
    </row>
    <row r="145" spans="2:10" ht="30">
      <c r="B145" s="46" t="s">
        <v>47</v>
      </c>
      <c r="C145" s="34" t="s">
        <v>197</v>
      </c>
      <c r="D145" s="63">
        <v>969</v>
      </c>
      <c r="E145" s="36">
        <v>801</v>
      </c>
      <c r="F145" s="37" t="s">
        <v>159</v>
      </c>
      <c r="G145" s="37" t="s">
        <v>86</v>
      </c>
      <c r="H145" s="38">
        <v>13841.8</v>
      </c>
      <c r="I145" s="144">
        <v>8375.9</v>
      </c>
      <c r="J145" s="39">
        <f t="shared" si="5"/>
        <v>60.5</v>
      </c>
    </row>
    <row r="146" spans="2:10" ht="15.75">
      <c r="B146" s="98" t="s">
        <v>37</v>
      </c>
      <c r="C146" s="20" t="s">
        <v>160</v>
      </c>
      <c r="D146" s="59">
        <v>969</v>
      </c>
      <c r="E146" s="22">
        <v>804</v>
      </c>
      <c r="F146" s="23"/>
      <c r="G146" s="23"/>
      <c r="H146" s="24">
        <f>H147+H150</f>
        <v>1937</v>
      </c>
      <c r="I146" s="24">
        <f>I147+I150</f>
        <v>1937</v>
      </c>
      <c r="J146" s="57">
        <f t="shared" si="5"/>
        <v>100</v>
      </c>
    </row>
    <row r="147" spans="2:10" s="10" customFormat="1" ht="28.5">
      <c r="B147" s="52" t="s">
        <v>38</v>
      </c>
      <c r="C147" s="26" t="s">
        <v>239</v>
      </c>
      <c r="D147" s="75">
        <v>969</v>
      </c>
      <c r="E147" s="27">
        <v>804</v>
      </c>
      <c r="F147" s="28" t="s">
        <v>90</v>
      </c>
      <c r="G147" s="28"/>
      <c r="H147" s="29">
        <f>H149</f>
        <v>230</v>
      </c>
      <c r="I147" s="29">
        <f>I149</f>
        <v>230</v>
      </c>
      <c r="J147" s="53">
        <f aca="true" t="shared" si="6" ref="J147:J155">ROUND(I147/H147*100,1)</f>
        <v>100</v>
      </c>
    </row>
    <row r="148" spans="2:10" ht="15">
      <c r="B148" s="45"/>
      <c r="C148" s="30" t="s">
        <v>195</v>
      </c>
      <c r="D148" s="61">
        <v>969</v>
      </c>
      <c r="E148" s="32">
        <v>804</v>
      </c>
      <c r="F148" s="13" t="s">
        <v>90</v>
      </c>
      <c r="G148" s="13" t="s">
        <v>196</v>
      </c>
      <c r="H148" s="42">
        <f>H149</f>
        <v>230</v>
      </c>
      <c r="I148" s="42">
        <f>I149</f>
        <v>230</v>
      </c>
      <c r="J148" s="48">
        <f t="shared" si="6"/>
        <v>100</v>
      </c>
    </row>
    <row r="149" spans="2:10" ht="30">
      <c r="B149" s="46" t="s">
        <v>113</v>
      </c>
      <c r="C149" s="34" t="s">
        <v>197</v>
      </c>
      <c r="D149" s="63">
        <v>969</v>
      </c>
      <c r="E149" s="36">
        <v>804</v>
      </c>
      <c r="F149" s="37" t="s">
        <v>90</v>
      </c>
      <c r="G149" s="37" t="s">
        <v>86</v>
      </c>
      <c r="H149" s="38">
        <v>230</v>
      </c>
      <c r="I149" s="144">
        <v>230</v>
      </c>
      <c r="J149" s="39">
        <f t="shared" si="6"/>
        <v>100</v>
      </c>
    </row>
    <row r="150" spans="2:10" ht="28.5" customHeight="1">
      <c r="B150" s="47" t="s">
        <v>122</v>
      </c>
      <c r="C150" s="20" t="s">
        <v>157</v>
      </c>
      <c r="D150" s="59">
        <v>969</v>
      </c>
      <c r="E150" s="50">
        <v>804</v>
      </c>
      <c r="F150" s="23" t="s">
        <v>158</v>
      </c>
      <c r="G150" s="23"/>
      <c r="H150" s="24">
        <f>H151</f>
        <v>1707</v>
      </c>
      <c r="I150" s="145">
        <f>I151</f>
        <v>1707</v>
      </c>
      <c r="J150" s="57">
        <f t="shared" si="6"/>
        <v>100</v>
      </c>
    </row>
    <row r="151" spans="2:10" ht="15">
      <c r="B151" s="46"/>
      <c r="C151" s="30" t="s">
        <v>195</v>
      </c>
      <c r="D151" s="61">
        <v>969</v>
      </c>
      <c r="E151" s="32">
        <v>804</v>
      </c>
      <c r="F151" s="51" t="s">
        <v>158</v>
      </c>
      <c r="G151" s="13" t="s">
        <v>196</v>
      </c>
      <c r="H151" s="42">
        <v>1707</v>
      </c>
      <c r="I151" s="42">
        <v>1707</v>
      </c>
      <c r="J151" s="48">
        <f t="shared" si="6"/>
        <v>100</v>
      </c>
    </row>
    <row r="152" spans="2:10" ht="30">
      <c r="B152" s="156"/>
      <c r="C152" s="34" t="s">
        <v>197</v>
      </c>
      <c r="D152" s="63">
        <v>969</v>
      </c>
      <c r="E152" s="36">
        <v>804</v>
      </c>
      <c r="F152" s="51" t="s">
        <v>158</v>
      </c>
      <c r="G152" s="37" t="s">
        <v>86</v>
      </c>
      <c r="H152" s="38">
        <v>1707</v>
      </c>
      <c r="I152" s="38">
        <v>1707</v>
      </c>
      <c r="J152" s="48">
        <f t="shared" si="6"/>
        <v>100</v>
      </c>
    </row>
    <row r="153" spans="2:10" s="10" customFormat="1" ht="14.25">
      <c r="B153" s="158"/>
      <c r="C153" s="160" t="s">
        <v>19</v>
      </c>
      <c r="D153" s="21">
        <v>969</v>
      </c>
      <c r="E153" s="22">
        <v>1000</v>
      </c>
      <c r="F153" s="23"/>
      <c r="G153" s="23"/>
      <c r="H153" s="24">
        <f>H154</f>
        <v>16614.4</v>
      </c>
      <c r="I153" s="145">
        <f>I154</f>
        <v>16040.8</v>
      </c>
      <c r="J153" s="57">
        <f t="shared" si="6"/>
        <v>96.5</v>
      </c>
    </row>
    <row r="154" spans="2:10" s="10" customFormat="1" ht="14.25">
      <c r="B154" s="40"/>
      <c r="C154" s="161" t="s">
        <v>20</v>
      </c>
      <c r="D154" s="162">
        <v>969</v>
      </c>
      <c r="E154" s="108">
        <v>1004</v>
      </c>
      <c r="F154" s="163"/>
      <c r="G154" s="163"/>
      <c r="H154" s="164">
        <f>H155+H160+H167+H170</f>
        <v>16614.4</v>
      </c>
      <c r="I154" s="165">
        <f>I155+I160+I167+I170</f>
        <v>16040.8</v>
      </c>
      <c r="J154" s="159">
        <f t="shared" si="6"/>
        <v>96.5</v>
      </c>
    </row>
    <row r="155" spans="2:10" s="10" customFormat="1" ht="28.5">
      <c r="B155" s="47"/>
      <c r="C155" s="20" t="s">
        <v>249</v>
      </c>
      <c r="D155" s="21">
        <v>969</v>
      </c>
      <c r="E155" s="153">
        <v>1004</v>
      </c>
      <c r="F155" s="154" t="s">
        <v>251</v>
      </c>
      <c r="G155" s="155"/>
      <c r="H155" s="24">
        <f>H156+H158</f>
        <v>3497.1</v>
      </c>
      <c r="I155" s="145">
        <f>I156+I158</f>
        <v>3479.5</v>
      </c>
      <c r="J155" s="57">
        <f t="shared" si="6"/>
        <v>99.5</v>
      </c>
    </row>
    <row r="156" spans="2:10" ht="44.25" customHeight="1">
      <c r="B156" s="45"/>
      <c r="C156" s="140" t="s">
        <v>247</v>
      </c>
      <c r="D156" s="31">
        <v>969</v>
      </c>
      <c r="E156" s="147">
        <v>1004</v>
      </c>
      <c r="F156" s="148" t="s">
        <v>251</v>
      </c>
      <c r="G156" s="149" t="s">
        <v>192</v>
      </c>
      <c r="H156" s="42">
        <f>H157</f>
        <v>3256.6</v>
      </c>
      <c r="I156" s="146">
        <f>I157</f>
        <v>3239.7</v>
      </c>
      <c r="J156" s="48">
        <f aca="true" t="shared" si="7" ref="J156:J165">ROUND(I156/H156*100,1)</f>
        <v>99.5</v>
      </c>
    </row>
    <row r="157" spans="2:10" ht="15">
      <c r="B157" s="45"/>
      <c r="C157" s="30" t="s">
        <v>193</v>
      </c>
      <c r="D157" s="31">
        <v>969</v>
      </c>
      <c r="E157" s="147">
        <v>1004</v>
      </c>
      <c r="F157" s="148" t="s">
        <v>251</v>
      </c>
      <c r="G157" s="149" t="s">
        <v>53</v>
      </c>
      <c r="H157" s="42">
        <v>3256.6</v>
      </c>
      <c r="I157" s="146">
        <v>3239.7</v>
      </c>
      <c r="J157" s="48">
        <f t="shared" si="7"/>
        <v>99.5</v>
      </c>
    </row>
    <row r="158" spans="2:10" ht="15">
      <c r="B158" s="45"/>
      <c r="C158" s="30" t="s">
        <v>195</v>
      </c>
      <c r="D158" s="31">
        <v>969</v>
      </c>
      <c r="E158" s="147">
        <v>1004</v>
      </c>
      <c r="F158" s="148" t="s">
        <v>251</v>
      </c>
      <c r="G158" s="149" t="s">
        <v>196</v>
      </c>
      <c r="H158" s="42">
        <f>H159</f>
        <v>240.5</v>
      </c>
      <c r="I158" s="146">
        <f>I159</f>
        <v>239.8</v>
      </c>
      <c r="J158" s="48">
        <f t="shared" si="7"/>
        <v>99.7</v>
      </c>
    </row>
    <row r="159" spans="2:10" ht="30">
      <c r="B159" s="46"/>
      <c r="C159" s="34" t="s">
        <v>197</v>
      </c>
      <c r="D159" s="35">
        <v>969</v>
      </c>
      <c r="E159" s="150">
        <v>1004</v>
      </c>
      <c r="F159" s="151" t="s">
        <v>251</v>
      </c>
      <c r="G159" s="152" t="s">
        <v>86</v>
      </c>
      <c r="H159" s="38">
        <v>240.5</v>
      </c>
      <c r="I159" s="144">
        <v>239.8</v>
      </c>
      <c r="J159" s="39">
        <f t="shared" si="7"/>
        <v>99.7</v>
      </c>
    </row>
    <row r="160" spans="2:10" s="10" customFormat="1" ht="30" customHeight="1">
      <c r="B160" s="47"/>
      <c r="C160" s="20" t="s">
        <v>248</v>
      </c>
      <c r="D160" s="21">
        <v>969</v>
      </c>
      <c r="E160" s="22">
        <v>1004</v>
      </c>
      <c r="F160" s="23" t="s">
        <v>80</v>
      </c>
      <c r="G160" s="23"/>
      <c r="H160" s="24">
        <f>H161+H163+H165</f>
        <v>1031.7</v>
      </c>
      <c r="I160" s="145">
        <f>I161+I163+I165</f>
        <v>1014.1</v>
      </c>
      <c r="J160" s="57">
        <f t="shared" si="7"/>
        <v>98.3</v>
      </c>
    </row>
    <row r="161" spans="2:10" ht="38.25">
      <c r="B161" s="139"/>
      <c r="C161" s="140" t="s">
        <v>247</v>
      </c>
      <c r="D161" s="31">
        <v>969</v>
      </c>
      <c r="E161" s="32">
        <v>1004</v>
      </c>
      <c r="F161" s="13" t="s">
        <v>80</v>
      </c>
      <c r="G161" s="13" t="s">
        <v>192</v>
      </c>
      <c r="H161" s="42">
        <f>H162</f>
        <v>130.3</v>
      </c>
      <c r="I161" s="42">
        <f>I162</f>
        <v>122</v>
      </c>
      <c r="J161" s="48">
        <f t="shared" si="7"/>
        <v>93.6</v>
      </c>
    </row>
    <row r="162" spans="2:10" ht="15.75">
      <c r="B162" s="141" t="s">
        <v>43</v>
      </c>
      <c r="C162" s="30" t="s">
        <v>193</v>
      </c>
      <c r="D162" s="31">
        <v>969</v>
      </c>
      <c r="E162" s="32">
        <v>1004</v>
      </c>
      <c r="F162" s="13" t="s">
        <v>80</v>
      </c>
      <c r="G162" s="13" t="s">
        <v>53</v>
      </c>
      <c r="H162" s="42">
        <v>130.3</v>
      </c>
      <c r="I162" s="42">
        <v>122</v>
      </c>
      <c r="J162" s="48">
        <f t="shared" si="7"/>
        <v>93.6</v>
      </c>
    </row>
    <row r="163" spans="2:10" ht="15.75">
      <c r="B163" s="99" t="s">
        <v>44</v>
      </c>
      <c r="C163" s="30" t="s">
        <v>195</v>
      </c>
      <c r="D163" s="31">
        <v>969</v>
      </c>
      <c r="E163" s="32">
        <v>1004</v>
      </c>
      <c r="F163" s="13" t="s">
        <v>80</v>
      </c>
      <c r="G163" s="13" t="s">
        <v>196</v>
      </c>
      <c r="H163" s="42">
        <f>H164</f>
        <v>897.9</v>
      </c>
      <c r="I163" s="42">
        <f>I164</f>
        <v>888.6</v>
      </c>
      <c r="J163" s="48">
        <f t="shared" si="7"/>
        <v>99</v>
      </c>
    </row>
    <row r="164" spans="2:10" ht="30">
      <c r="B164" s="142" t="s">
        <v>48</v>
      </c>
      <c r="C164" s="30" t="s">
        <v>197</v>
      </c>
      <c r="D164" s="31">
        <v>969</v>
      </c>
      <c r="E164" s="32">
        <v>1004</v>
      </c>
      <c r="F164" s="13" t="s">
        <v>80</v>
      </c>
      <c r="G164" s="13" t="s">
        <v>86</v>
      </c>
      <c r="H164" s="42">
        <v>897.9</v>
      </c>
      <c r="I164" s="146">
        <v>888.6</v>
      </c>
      <c r="J164" s="48">
        <f t="shared" si="7"/>
        <v>99</v>
      </c>
    </row>
    <row r="165" spans="2:10" ht="15.75">
      <c r="B165" s="142"/>
      <c r="C165" s="30" t="s">
        <v>198</v>
      </c>
      <c r="D165" s="31">
        <v>969</v>
      </c>
      <c r="E165" s="32">
        <v>1004</v>
      </c>
      <c r="F165" s="13" t="s">
        <v>80</v>
      </c>
      <c r="G165" s="13" t="s">
        <v>200</v>
      </c>
      <c r="H165" s="42">
        <f>H166</f>
        <v>3.5</v>
      </c>
      <c r="I165" s="146">
        <f>I166</f>
        <v>3.5</v>
      </c>
      <c r="J165" s="48">
        <f t="shared" si="7"/>
        <v>100</v>
      </c>
    </row>
    <row r="166" spans="2:10" ht="15.75">
      <c r="B166" s="143" t="s">
        <v>188</v>
      </c>
      <c r="C166" s="34" t="s">
        <v>59</v>
      </c>
      <c r="D166" s="35">
        <v>969</v>
      </c>
      <c r="E166" s="36">
        <v>1004</v>
      </c>
      <c r="F166" s="37" t="s">
        <v>80</v>
      </c>
      <c r="G166" s="37" t="s">
        <v>85</v>
      </c>
      <c r="H166" s="38">
        <v>3.5</v>
      </c>
      <c r="I166" s="144">
        <v>3.5</v>
      </c>
      <c r="J166" s="48">
        <f>ROUND(I165/H165*100,1)</f>
        <v>100</v>
      </c>
    </row>
    <row r="167" spans="2:10" s="10" customFormat="1" ht="28.5">
      <c r="B167" s="47" t="s">
        <v>46</v>
      </c>
      <c r="C167" s="78" t="s">
        <v>246</v>
      </c>
      <c r="D167" s="21">
        <v>969</v>
      </c>
      <c r="E167" s="22">
        <v>1004</v>
      </c>
      <c r="F167" s="124" t="s">
        <v>190</v>
      </c>
      <c r="G167" s="23"/>
      <c r="H167" s="24">
        <f>H168</f>
        <v>8462.6</v>
      </c>
      <c r="I167" s="24">
        <f>I169</f>
        <v>8067.9</v>
      </c>
      <c r="J167" s="57">
        <f aca="true" t="shared" si="8" ref="J167:J190">ROUND(I167/H167*100,1)</f>
        <v>95.3</v>
      </c>
    </row>
    <row r="168" spans="2:10" s="5" customFormat="1" ht="15">
      <c r="B168" s="45"/>
      <c r="C168" s="127" t="s">
        <v>241</v>
      </c>
      <c r="D168" s="31">
        <v>969</v>
      </c>
      <c r="E168" s="32">
        <v>1004</v>
      </c>
      <c r="F168" s="130" t="s">
        <v>190</v>
      </c>
      <c r="G168" s="13" t="s">
        <v>245</v>
      </c>
      <c r="H168" s="42">
        <f>H169</f>
        <v>8462.6</v>
      </c>
      <c r="I168" s="42">
        <f>I169</f>
        <v>8067.9</v>
      </c>
      <c r="J168" s="48">
        <f t="shared" si="8"/>
        <v>95.3</v>
      </c>
    </row>
    <row r="169" spans="2:10" ht="15">
      <c r="B169" s="46" t="s">
        <v>49</v>
      </c>
      <c r="C169" s="137" t="s">
        <v>242</v>
      </c>
      <c r="D169" s="35">
        <v>969</v>
      </c>
      <c r="E169" s="36">
        <v>1004</v>
      </c>
      <c r="F169" s="135" t="s">
        <v>190</v>
      </c>
      <c r="G169" s="37" t="s">
        <v>250</v>
      </c>
      <c r="H169" s="38">
        <v>8462.6</v>
      </c>
      <c r="I169" s="144">
        <v>8067.9</v>
      </c>
      <c r="J169" s="39">
        <f t="shared" si="8"/>
        <v>95.3</v>
      </c>
    </row>
    <row r="170" spans="2:10" s="10" customFormat="1" ht="28.5">
      <c r="B170" s="121" t="s">
        <v>162</v>
      </c>
      <c r="C170" s="78" t="s">
        <v>240</v>
      </c>
      <c r="D170" s="122">
        <v>969</v>
      </c>
      <c r="E170" s="123">
        <v>1004</v>
      </c>
      <c r="F170" s="124" t="s">
        <v>189</v>
      </c>
      <c r="G170" s="124"/>
      <c r="H170" s="125">
        <f>H171</f>
        <v>3623</v>
      </c>
      <c r="I170" s="125">
        <f>I172</f>
        <v>3479.3</v>
      </c>
      <c r="J170" s="57">
        <f t="shared" si="8"/>
        <v>96</v>
      </c>
    </row>
    <row r="171" spans="2:10" ht="15">
      <c r="B171" s="126"/>
      <c r="C171" s="127" t="s">
        <v>241</v>
      </c>
      <c r="D171" s="128">
        <v>969</v>
      </c>
      <c r="E171" s="129">
        <v>1004</v>
      </c>
      <c r="F171" s="130" t="s">
        <v>189</v>
      </c>
      <c r="G171" s="130" t="s">
        <v>245</v>
      </c>
      <c r="H171" s="131">
        <f>H172</f>
        <v>3623</v>
      </c>
      <c r="I171" s="131">
        <f>I172</f>
        <v>3479.3</v>
      </c>
      <c r="J171" s="48">
        <f t="shared" si="8"/>
        <v>96</v>
      </c>
    </row>
    <row r="172" spans="2:10" ht="18" customHeight="1">
      <c r="B172" s="132" t="s">
        <v>163</v>
      </c>
      <c r="C172" s="34" t="s">
        <v>243</v>
      </c>
      <c r="D172" s="133">
        <v>969</v>
      </c>
      <c r="E172" s="134">
        <v>1004</v>
      </c>
      <c r="F172" s="135" t="s">
        <v>189</v>
      </c>
      <c r="G172" s="135" t="s">
        <v>244</v>
      </c>
      <c r="H172" s="136">
        <v>3623</v>
      </c>
      <c r="I172" s="144">
        <v>3479.3</v>
      </c>
      <c r="J172" s="39">
        <f t="shared" si="8"/>
        <v>96</v>
      </c>
    </row>
    <row r="173" spans="2:10" ht="14.25">
      <c r="B173" s="115"/>
      <c r="C173" s="117" t="s">
        <v>81</v>
      </c>
      <c r="D173" s="59">
        <v>969</v>
      </c>
      <c r="E173" s="22">
        <v>1100</v>
      </c>
      <c r="F173" s="23"/>
      <c r="G173" s="23"/>
      <c r="H173" s="24">
        <f aca="true" t="shared" si="9" ref="H173:I176">H174</f>
        <v>1262</v>
      </c>
      <c r="I173" s="24">
        <f t="shared" si="9"/>
        <v>861.5</v>
      </c>
      <c r="J173" s="57">
        <f t="shared" si="8"/>
        <v>68.3</v>
      </c>
    </row>
    <row r="174" spans="2:10" ht="15.75">
      <c r="B174" s="118" t="s">
        <v>45</v>
      </c>
      <c r="C174" s="116" t="s">
        <v>40</v>
      </c>
      <c r="D174" s="75">
        <v>969</v>
      </c>
      <c r="E174" s="27">
        <v>1102</v>
      </c>
      <c r="F174" s="28" t="s">
        <v>164</v>
      </c>
      <c r="G174" s="28"/>
      <c r="H174" s="29">
        <f t="shared" si="9"/>
        <v>1262</v>
      </c>
      <c r="I174" s="29">
        <f t="shared" si="9"/>
        <v>861.5</v>
      </c>
      <c r="J174" s="53">
        <f t="shared" si="8"/>
        <v>68.3</v>
      </c>
    </row>
    <row r="175" spans="2:10" ht="30">
      <c r="B175" s="119" t="s">
        <v>46</v>
      </c>
      <c r="C175" s="30" t="s">
        <v>82</v>
      </c>
      <c r="D175" s="61">
        <v>969</v>
      </c>
      <c r="E175" s="32">
        <v>1102</v>
      </c>
      <c r="F175" s="13" t="s">
        <v>164</v>
      </c>
      <c r="G175" s="13"/>
      <c r="H175" s="42">
        <f t="shared" si="9"/>
        <v>1262</v>
      </c>
      <c r="I175" s="42">
        <f t="shared" si="9"/>
        <v>861.5</v>
      </c>
      <c r="J175" s="48">
        <f t="shared" si="8"/>
        <v>68.3</v>
      </c>
    </row>
    <row r="176" spans="2:10" ht="15.75">
      <c r="B176" s="119"/>
      <c r="C176" s="30" t="s">
        <v>195</v>
      </c>
      <c r="D176" s="61">
        <v>969</v>
      </c>
      <c r="E176" s="32">
        <v>1102</v>
      </c>
      <c r="F176" s="13" t="s">
        <v>164</v>
      </c>
      <c r="G176" s="13" t="s">
        <v>196</v>
      </c>
      <c r="H176" s="42">
        <f t="shared" si="9"/>
        <v>1262</v>
      </c>
      <c r="I176" s="42">
        <f t="shared" si="9"/>
        <v>861.5</v>
      </c>
      <c r="J176" s="48">
        <f t="shared" si="8"/>
        <v>68.3</v>
      </c>
    </row>
    <row r="177" spans="2:10" ht="30">
      <c r="B177" s="120" t="s">
        <v>49</v>
      </c>
      <c r="C177" s="34" t="s">
        <v>197</v>
      </c>
      <c r="D177" s="63">
        <v>969</v>
      </c>
      <c r="E177" s="36">
        <v>1102</v>
      </c>
      <c r="F177" s="37" t="s">
        <v>164</v>
      </c>
      <c r="G177" s="37" t="s">
        <v>86</v>
      </c>
      <c r="H177" s="38">
        <v>1262</v>
      </c>
      <c r="I177" s="38">
        <v>861.5</v>
      </c>
      <c r="J177" s="39">
        <f t="shared" si="8"/>
        <v>68.3</v>
      </c>
    </row>
    <row r="178" spans="2:10" ht="14.25">
      <c r="B178" s="115"/>
      <c r="C178" s="20" t="s">
        <v>41</v>
      </c>
      <c r="D178" s="59">
        <v>969</v>
      </c>
      <c r="E178" s="22">
        <v>1202</v>
      </c>
      <c r="F178" s="23"/>
      <c r="G178" s="23"/>
      <c r="H178" s="24">
        <f aca="true" t="shared" si="10" ref="H178:I181">H179</f>
        <v>676.6</v>
      </c>
      <c r="I178" s="24">
        <f t="shared" si="10"/>
        <v>491.5</v>
      </c>
      <c r="J178" s="57">
        <f t="shared" si="8"/>
        <v>72.6</v>
      </c>
    </row>
    <row r="179" spans="2:10" s="3" customFormat="1" ht="14.25" customHeight="1">
      <c r="B179" s="99" t="s">
        <v>161</v>
      </c>
      <c r="C179" s="116" t="s">
        <v>124</v>
      </c>
      <c r="D179" s="75">
        <v>969</v>
      </c>
      <c r="E179" s="27">
        <v>1202</v>
      </c>
      <c r="F179" s="28" t="s">
        <v>67</v>
      </c>
      <c r="G179" s="28"/>
      <c r="H179" s="29">
        <f t="shared" si="10"/>
        <v>676.6</v>
      </c>
      <c r="I179" s="29">
        <f t="shared" si="10"/>
        <v>491.5</v>
      </c>
      <c r="J179" s="53">
        <f t="shared" si="8"/>
        <v>72.6</v>
      </c>
    </row>
    <row r="180" spans="2:10" ht="18.75" customHeight="1">
      <c r="B180" s="45" t="s">
        <v>162</v>
      </c>
      <c r="C180" s="30" t="s">
        <v>165</v>
      </c>
      <c r="D180" s="61">
        <v>969</v>
      </c>
      <c r="E180" s="32">
        <v>1202</v>
      </c>
      <c r="F180" s="13" t="s">
        <v>67</v>
      </c>
      <c r="G180" s="13"/>
      <c r="H180" s="42">
        <f t="shared" si="10"/>
        <v>676.6</v>
      </c>
      <c r="I180" s="42">
        <f t="shared" si="10"/>
        <v>491.5</v>
      </c>
      <c r="J180" s="48">
        <f t="shared" si="8"/>
        <v>72.6</v>
      </c>
    </row>
    <row r="181" spans="2:10" ht="18.75" customHeight="1">
      <c r="B181" s="45"/>
      <c r="C181" s="30" t="s">
        <v>195</v>
      </c>
      <c r="D181" s="61">
        <v>969</v>
      </c>
      <c r="E181" s="32">
        <v>1202</v>
      </c>
      <c r="F181" s="13" t="s">
        <v>67</v>
      </c>
      <c r="G181" s="13" t="s">
        <v>196</v>
      </c>
      <c r="H181" s="42">
        <f t="shared" si="10"/>
        <v>676.6</v>
      </c>
      <c r="I181" s="42">
        <f t="shared" si="10"/>
        <v>491.5</v>
      </c>
      <c r="J181" s="48">
        <f t="shared" si="8"/>
        <v>72.6</v>
      </c>
    </row>
    <row r="182" spans="2:10" ht="30">
      <c r="B182" s="46" t="s">
        <v>163</v>
      </c>
      <c r="C182" s="34" t="s">
        <v>197</v>
      </c>
      <c r="D182" s="63">
        <v>969</v>
      </c>
      <c r="E182" s="36">
        <v>1202</v>
      </c>
      <c r="F182" s="37" t="s">
        <v>67</v>
      </c>
      <c r="G182" s="37" t="s">
        <v>86</v>
      </c>
      <c r="H182" s="38">
        <v>676.6</v>
      </c>
      <c r="I182" s="144">
        <v>491.5</v>
      </c>
      <c r="J182" s="39">
        <f t="shared" si="8"/>
        <v>72.6</v>
      </c>
    </row>
    <row r="183" spans="2:10" s="219" customFormat="1" ht="15.75">
      <c r="B183" s="212"/>
      <c r="C183" s="213" t="s">
        <v>252</v>
      </c>
      <c r="D183" s="214">
        <v>992</v>
      </c>
      <c r="E183" s="215"/>
      <c r="F183" s="216"/>
      <c r="G183" s="216"/>
      <c r="H183" s="217">
        <f>H184</f>
        <v>5568.5</v>
      </c>
      <c r="I183" s="218">
        <f>I184</f>
        <v>5568.5</v>
      </c>
      <c r="J183" s="159">
        <f t="shared" si="8"/>
        <v>100</v>
      </c>
    </row>
    <row r="184" spans="2:10" ht="15">
      <c r="B184" s="156"/>
      <c r="C184" s="157" t="s">
        <v>93</v>
      </c>
      <c r="D184" s="72">
        <v>992</v>
      </c>
      <c r="E184" s="54">
        <v>107</v>
      </c>
      <c r="F184" s="55" t="s">
        <v>255</v>
      </c>
      <c r="G184" s="55"/>
      <c r="H184" s="56">
        <f>H185</f>
        <v>5568.5</v>
      </c>
      <c r="I184" s="211">
        <f>I185</f>
        <v>5568.5</v>
      </c>
      <c r="J184" s="39">
        <f t="shared" si="8"/>
        <v>100</v>
      </c>
    </row>
    <row r="185" spans="2:10" ht="15.75">
      <c r="B185" s="156"/>
      <c r="C185" s="220" t="s">
        <v>253</v>
      </c>
      <c r="D185" s="72">
        <v>992</v>
      </c>
      <c r="E185" s="54">
        <v>107</v>
      </c>
      <c r="F185" s="55" t="s">
        <v>255</v>
      </c>
      <c r="G185" s="55"/>
      <c r="H185" s="56">
        <f>H186+H188</f>
        <v>5568.5</v>
      </c>
      <c r="I185" s="211">
        <f>I186+I188</f>
        <v>5568.5</v>
      </c>
      <c r="J185" s="39">
        <f t="shared" si="8"/>
        <v>100</v>
      </c>
    </row>
    <row r="186" spans="2:10" ht="45">
      <c r="B186" s="156"/>
      <c r="C186" s="157" t="s">
        <v>247</v>
      </c>
      <c r="D186" s="72">
        <v>992</v>
      </c>
      <c r="E186" s="54">
        <v>107</v>
      </c>
      <c r="F186" s="55" t="s">
        <v>254</v>
      </c>
      <c r="G186" s="55" t="s">
        <v>192</v>
      </c>
      <c r="H186" s="56">
        <f>H187</f>
        <v>4461.2</v>
      </c>
      <c r="I186" s="211">
        <f>I187</f>
        <v>4461.2</v>
      </c>
      <c r="J186" s="39">
        <f t="shared" si="8"/>
        <v>100</v>
      </c>
    </row>
    <row r="187" spans="2:10" ht="16.5" customHeight="1">
      <c r="B187" s="156"/>
      <c r="C187" s="157" t="s">
        <v>193</v>
      </c>
      <c r="D187" s="72">
        <v>992</v>
      </c>
      <c r="E187" s="54">
        <v>107</v>
      </c>
      <c r="F187" s="55" t="s">
        <v>254</v>
      </c>
      <c r="G187" s="55" t="s">
        <v>53</v>
      </c>
      <c r="H187" s="56">
        <v>4461.2</v>
      </c>
      <c r="I187" s="211">
        <v>4461.2</v>
      </c>
      <c r="J187" s="39">
        <f t="shared" si="8"/>
        <v>100</v>
      </c>
    </row>
    <row r="188" spans="2:10" ht="15">
      <c r="B188" s="156"/>
      <c r="C188" s="30" t="s">
        <v>195</v>
      </c>
      <c r="D188" s="72">
        <v>992</v>
      </c>
      <c r="E188" s="54">
        <v>107</v>
      </c>
      <c r="F188" s="55" t="s">
        <v>254</v>
      </c>
      <c r="G188" s="55" t="s">
        <v>196</v>
      </c>
      <c r="H188" s="56">
        <f>H189</f>
        <v>1107.3</v>
      </c>
      <c r="I188" s="211">
        <f>I189</f>
        <v>1107.3</v>
      </c>
      <c r="J188" s="39">
        <f t="shared" si="8"/>
        <v>100</v>
      </c>
    </row>
    <row r="189" spans="2:10" ht="30">
      <c r="B189" s="156"/>
      <c r="C189" s="34" t="s">
        <v>197</v>
      </c>
      <c r="D189" s="72">
        <v>992</v>
      </c>
      <c r="E189" s="54">
        <v>107</v>
      </c>
      <c r="F189" s="55" t="s">
        <v>254</v>
      </c>
      <c r="G189" s="55" t="s">
        <v>86</v>
      </c>
      <c r="H189" s="56">
        <v>1107.3</v>
      </c>
      <c r="I189" s="211">
        <v>1107.3</v>
      </c>
      <c r="J189" s="39">
        <f t="shared" si="8"/>
        <v>100</v>
      </c>
    </row>
    <row r="190" spans="2:10" ht="14.25">
      <c r="B190" s="110"/>
      <c r="C190" s="111" t="s">
        <v>83</v>
      </c>
      <c r="D190" s="111"/>
      <c r="E190" s="112"/>
      <c r="F190" s="113"/>
      <c r="G190" s="113"/>
      <c r="H190" s="114">
        <f>H9+H30+H183</f>
        <v>121676.1</v>
      </c>
      <c r="I190" s="114">
        <f>I9+I30+I183</f>
        <v>111458.6</v>
      </c>
      <c r="J190" s="17">
        <f t="shared" si="8"/>
        <v>91.6</v>
      </c>
    </row>
    <row r="199" ht="15">
      <c r="C199" s="138"/>
    </row>
  </sheetData>
  <sheetProtection/>
  <mergeCells count="9">
    <mergeCell ref="B7:B8"/>
    <mergeCell ref="C7:C8"/>
    <mergeCell ref="D7:D8"/>
    <mergeCell ref="E7:E8"/>
    <mergeCell ref="J7:J8"/>
    <mergeCell ref="F7:F8"/>
    <mergeCell ref="G7:G8"/>
    <mergeCell ref="H7:H8"/>
    <mergeCell ref="I7:I8"/>
  </mergeCells>
  <printOptions horizontalCentered="1"/>
  <pageMargins left="0.2362204724409449" right="0.1968503937007874" top="0.25" bottom="0.26" header="0.21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41"/>
  <sheetViews>
    <sheetView tabSelected="1" zoomScale="80" zoomScaleNormal="80" zoomScalePageLayoutView="0" workbookViewId="0" topLeftCell="A1">
      <selection activeCell="G3" sqref="G3"/>
    </sheetView>
  </sheetViews>
  <sheetFormatPr defaultColWidth="9.140625" defaultRowHeight="12.75"/>
  <cols>
    <col min="1" max="1" width="10.28125" style="0" bestFit="1" customWidth="1"/>
    <col min="2" max="2" width="82.00390625" style="0" customWidth="1"/>
    <col min="3" max="3" width="8.28125" style="0" customWidth="1"/>
    <col min="4" max="4" width="11.421875" style="0" customWidth="1"/>
    <col min="5" max="5" width="16.28125" style="0" customWidth="1"/>
    <col min="6" max="6" width="9.8515625" style="0" customWidth="1"/>
    <col min="7" max="7" width="14.140625" style="0" customWidth="1"/>
    <col min="8" max="8" width="13.28125" style="0" customWidth="1"/>
    <col min="9" max="9" width="13.7109375" style="0" customWidth="1"/>
    <col min="11" max="11" width="9.8515625" style="0" bestFit="1" customWidth="1"/>
  </cols>
  <sheetData>
    <row r="1" spans="1:9" ht="18.75" customHeight="1">
      <c r="A1" s="14"/>
      <c r="C1" s="3"/>
      <c r="E1" s="2"/>
      <c r="F1" s="2"/>
      <c r="G1" s="235" t="s">
        <v>340</v>
      </c>
      <c r="H1" s="235"/>
      <c r="I1" s="235"/>
    </row>
    <row r="2" spans="5:9" ht="13.5" customHeight="1">
      <c r="E2" s="2"/>
      <c r="F2" s="2"/>
      <c r="G2" s="235" t="s">
        <v>436</v>
      </c>
      <c r="H2" s="235"/>
      <c r="I2" s="235"/>
    </row>
    <row r="3" spans="4:7" ht="18.75" customHeight="1">
      <c r="D3" s="1"/>
      <c r="E3" s="2"/>
      <c r="F3" s="2"/>
      <c r="G3" s="2"/>
    </row>
    <row r="4" spans="2:5" s="3" customFormat="1" ht="15.75">
      <c r="B4" s="14" t="s">
        <v>341</v>
      </c>
      <c r="C4" s="14"/>
      <c r="D4" s="235"/>
      <c r="E4" s="235"/>
    </row>
    <row r="5" spans="2:5" s="3" customFormat="1" ht="21" customHeight="1">
      <c r="B5" s="14" t="s">
        <v>421</v>
      </c>
      <c r="C5" s="14"/>
      <c r="D5" s="235"/>
      <c r="E5" s="235"/>
    </row>
    <row r="6" spans="2:9" ht="18">
      <c r="B6" s="4"/>
      <c r="C6" s="4"/>
      <c r="G6" s="9"/>
      <c r="I6" s="9" t="s">
        <v>24</v>
      </c>
    </row>
    <row r="7" spans="1:9" ht="12.75" customHeight="1">
      <c r="A7" s="447" t="s">
        <v>0</v>
      </c>
      <c r="B7" s="449" t="s">
        <v>1</v>
      </c>
      <c r="C7" s="449" t="s">
        <v>2</v>
      </c>
      <c r="D7" s="443" t="s">
        <v>3</v>
      </c>
      <c r="E7" s="443" t="s">
        <v>51</v>
      </c>
      <c r="F7" s="443" t="s">
        <v>4</v>
      </c>
      <c r="G7" s="443" t="s">
        <v>50</v>
      </c>
      <c r="H7" s="445" t="s">
        <v>21</v>
      </c>
      <c r="I7" s="443" t="s">
        <v>84</v>
      </c>
    </row>
    <row r="8" spans="1:9" ht="50.25" customHeight="1">
      <c r="A8" s="448"/>
      <c r="B8" s="449"/>
      <c r="C8" s="449"/>
      <c r="D8" s="444"/>
      <c r="E8" s="444"/>
      <c r="F8" s="444"/>
      <c r="G8" s="444"/>
      <c r="H8" s="446"/>
      <c r="I8" s="443"/>
    </row>
    <row r="9" spans="1:9" s="1" customFormat="1" ht="15.75">
      <c r="A9" s="236"/>
      <c r="B9" s="237" t="s">
        <v>258</v>
      </c>
      <c r="C9" s="238">
        <v>924</v>
      </c>
      <c r="D9" s="239"/>
      <c r="E9" s="240"/>
      <c r="F9" s="240"/>
      <c r="G9" s="241">
        <f>G11+G14</f>
        <v>4315.8</v>
      </c>
      <c r="H9" s="241">
        <f>H11+H14</f>
        <v>4256</v>
      </c>
      <c r="I9" s="242">
        <f aca="true" t="shared" si="0" ref="I9:I95">ROUND(H9/G9*100,1)</f>
        <v>98.6</v>
      </c>
    </row>
    <row r="10" spans="1:9" s="1" customFormat="1" ht="15.75">
      <c r="A10" s="243" t="s">
        <v>94</v>
      </c>
      <c r="B10" s="244" t="s">
        <v>93</v>
      </c>
      <c r="C10" s="245">
        <v>924</v>
      </c>
      <c r="D10" s="246">
        <v>100</v>
      </c>
      <c r="E10" s="247"/>
      <c r="F10" s="247"/>
      <c r="G10" s="248">
        <f>G11+G14</f>
        <v>4315.8</v>
      </c>
      <c r="H10" s="248">
        <f>H11+H14</f>
        <v>4256</v>
      </c>
      <c r="I10" s="249">
        <f t="shared" si="0"/>
        <v>98.6</v>
      </c>
    </row>
    <row r="11" spans="1:9" s="6" customFormat="1" ht="31.5">
      <c r="A11" s="250" t="s">
        <v>6</v>
      </c>
      <c r="B11" s="232" t="s">
        <v>390</v>
      </c>
      <c r="C11" s="251">
        <v>924</v>
      </c>
      <c r="D11" s="252">
        <v>102</v>
      </c>
      <c r="E11" s="253"/>
      <c r="F11" s="253"/>
      <c r="G11" s="254">
        <f>G12</f>
        <v>1213.8</v>
      </c>
      <c r="H11" s="254">
        <f>H12</f>
        <v>1213.7</v>
      </c>
      <c r="I11" s="255">
        <f t="shared" si="0"/>
        <v>100</v>
      </c>
    </row>
    <row r="12" spans="1:9" s="1" customFormat="1" ht="18" customHeight="1">
      <c r="A12" s="256" t="s">
        <v>95</v>
      </c>
      <c r="B12" s="257" t="s">
        <v>132</v>
      </c>
      <c r="C12" s="258">
        <v>924</v>
      </c>
      <c r="D12" s="259">
        <v>102</v>
      </c>
      <c r="E12" s="260" t="s">
        <v>343</v>
      </c>
      <c r="F12" s="260"/>
      <c r="G12" s="261">
        <f>G13</f>
        <v>1213.8</v>
      </c>
      <c r="H12" s="261">
        <f>H13</f>
        <v>1213.7</v>
      </c>
      <c r="I12" s="262">
        <f t="shared" si="0"/>
        <v>100</v>
      </c>
    </row>
    <row r="13" spans="1:9" s="1" customFormat="1" ht="45.75" customHeight="1">
      <c r="A13" s="263" t="s">
        <v>96</v>
      </c>
      <c r="B13" s="264" t="s">
        <v>191</v>
      </c>
      <c r="C13" s="265">
        <v>924</v>
      </c>
      <c r="D13" s="266">
        <v>102</v>
      </c>
      <c r="E13" s="267" t="s">
        <v>343</v>
      </c>
      <c r="F13" s="267" t="s">
        <v>192</v>
      </c>
      <c r="G13" s="268">
        <v>1213.8</v>
      </c>
      <c r="H13" s="268">
        <v>1213.7</v>
      </c>
      <c r="I13" s="269">
        <f t="shared" si="0"/>
        <v>100</v>
      </c>
    </row>
    <row r="14" spans="1:9" s="5" customFormat="1" ht="47.25">
      <c r="A14" s="231" t="s">
        <v>8</v>
      </c>
      <c r="B14" s="270" t="s">
        <v>134</v>
      </c>
      <c r="C14" s="271">
        <v>924</v>
      </c>
      <c r="D14" s="272">
        <v>103</v>
      </c>
      <c r="E14" s="273"/>
      <c r="F14" s="273"/>
      <c r="G14" s="274">
        <f>G15+G17+G19+G23</f>
        <v>3102</v>
      </c>
      <c r="H14" s="274">
        <f>H15+H17+H19+H23</f>
        <v>3042.3</v>
      </c>
      <c r="I14" s="275">
        <f t="shared" si="0"/>
        <v>98.1</v>
      </c>
    </row>
    <row r="15" spans="1:9" s="1" customFormat="1" ht="31.5">
      <c r="A15" s="250" t="s">
        <v>97</v>
      </c>
      <c r="B15" s="232" t="s">
        <v>133</v>
      </c>
      <c r="C15" s="251">
        <v>924</v>
      </c>
      <c r="D15" s="252">
        <v>103</v>
      </c>
      <c r="E15" s="253" t="s">
        <v>344</v>
      </c>
      <c r="F15" s="253"/>
      <c r="G15" s="254">
        <f>G16</f>
        <v>1261.4</v>
      </c>
      <c r="H15" s="254">
        <f>H16</f>
        <v>1261.2</v>
      </c>
      <c r="I15" s="255">
        <f t="shared" si="0"/>
        <v>100</v>
      </c>
    </row>
    <row r="16" spans="1:11" s="10" customFormat="1" ht="46.5" customHeight="1">
      <c r="A16" s="263" t="s">
        <v>98</v>
      </c>
      <c r="B16" s="264" t="s">
        <v>191</v>
      </c>
      <c r="C16" s="265">
        <v>924</v>
      </c>
      <c r="D16" s="266">
        <v>103</v>
      </c>
      <c r="E16" s="276" t="s">
        <v>344</v>
      </c>
      <c r="F16" s="267" t="s">
        <v>192</v>
      </c>
      <c r="G16" s="268">
        <v>1261.4</v>
      </c>
      <c r="H16" s="277">
        <v>1261.2</v>
      </c>
      <c r="I16" s="269">
        <f t="shared" si="0"/>
        <v>100</v>
      </c>
      <c r="K16" s="12"/>
    </row>
    <row r="17" spans="1:9" s="2" customFormat="1" ht="31.5">
      <c r="A17" s="250" t="s">
        <v>99</v>
      </c>
      <c r="B17" s="232" t="s">
        <v>55</v>
      </c>
      <c r="C17" s="251">
        <v>924</v>
      </c>
      <c r="D17" s="252">
        <v>103</v>
      </c>
      <c r="E17" s="253" t="s">
        <v>345</v>
      </c>
      <c r="F17" s="253"/>
      <c r="G17" s="254">
        <f>G18</f>
        <v>280.8</v>
      </c>
      <c r="H17" s="254">
        <f>H18</f>
        <v>280.8</v>
      </c>
      <c r="I17" s="255">
        <f t="shared" si="0"/>
        <v>100</v>
      </c>
    </row>
    <row r="18" spans="1:11" s="2" customFormat="1" ht="47.25">
      <c r="A18" s="142" t="s">
        <v>100</v>
      </c>
      <c r="B18" s="264" t="s">
        <v>191</v>
      </c>
      <c r="C18" s="265">
        <v>924</v>
      </c>
      <c r="D18" s="266">
        <v>103</v>
      </c>
      <c r="E18" s="276" t="s">
        <v>345</v>
      </c>
      <c r="F18" s="267" t="s">
        <v>192</v>
      </c>
      <c r="G18" s="268">
        <v>280.8</v>
      </c>
      <c r="H18" s="277">
        <v>280.8</v>
      </c>
      <c r="I18" s="269">
        <f t="shared" si="0"/>
        <v>100</v>
      </c>
      <c r="K18" s="11"/>
    </row>
    <row r="19" spans="1:9" s="5" customFormat="1" ht="15.75" customHeight="1">
      <c r="A19" s="98" t="s">
        <v>101</v>
      </c>
      <c r="B19" s="232" t="s">
        <v>57</v>
      </c>
      <c r="C19" s="251">
        <v>924</v>
      </c>
      <c r="D19" s="252">
        <v>103</v>
      </c>
      <c r="E19" s="253" t="s">
        <v>346</v>
      </c>
      <c r="F19" s="253"/>
      <c r="G19" s="254">
        <f>G20+G21+G22</f>
        <v>1427.8</v>
      </c>
      <c r="H19" s="254">
        <f>H20+H21+H22</f>
        <v>1368.3</v>
      </c>
      <c r="I19" s="255">
        <f t="shared" si="0"/>
        <v>95.8</v>
      </c>
    </row>
    <row r="20" spans="1:9" s="5" customFormat="1" ht="47.25">
      <c r="A20" s="142" t="s">
        <v>102</v>
      </c>
      <c r="B20" s="264" t="s">
        <v>191</v>
      </c>
      <c r="C20" s="265">
        <v>924</v>
      </c>
      <c r="D20" s="266">
        <v>103</v>
      </c>
      <c r="E20" s="267" t="s">
        <v>346</v>
      </c>
      <c r="F20" s="267" t="s">
        <v>192</v>
      </c>
      <c r="G20" s="268">
        <v>1142.8</v>
      </c>
      <c r="H20" s="278">
        <v>1090.8</v>
      </c>
      <c r="I20" s="269">
        <f t="shared" si="0"/>
        <v>95.4</v>
      </c>
    </row>
    <row r="21" spans="1:9" s="5" customFormat="1" ht="18.75" customHeight="1">
      <c r="A21" s="142" t="s">
        <v>103</v>
      </c>
      <c r="B21" s="264" t="s">
        <v>195</v>
      </c>
      <c r="C21" s="265">
        <v>924</v>
      </c>
      <c r="D21" s="266">
        <v>103</v>
      </c>
      <c r="E21" s="267" t="s">
        <v>346</v>
      </c>
      <c r="F21" s="267" t="s">
        <v>196</v>
      </c>
      <c r="G21" s="268">
        <v>284</v>
      </c>
      <c r="H21" s="278">
        <v>277.5</v>
      </c>
      <c r="I21" s="269">
        <f t="shared" si="0"/>
        <v>97.7</v>
      </c>
    </row>
    <row r="22" spans="1:9" s="5" customFormat="1" ht="18.75" customHeight="1">
      <c r="A22" s="142" t="s">
        <v>135</v>
      </c>
      <c r="B22" s="264" t="s">
        <v>198</v>
      </c>
      <c r="C22" s="265">
        <v>924</v>
      </c>
      <c r="D22" s="266">
        <v>103</v>
      </c>
      <c r="E22" s="267" t="s">
        <v>346</v>
      </c>
      <c r="F22" s="337" t="s">
        <v>200</v>
      </c>
      <c r="G22" s="338">
        <v>1</v>
      </c>
      <c r="H22" s="355">
        <v>0</v>
      </c>
      <c r="I22" s="269">
        <f t="shared" si="0"/>
        <v>0</v>
      </c>
    </row>
    <row r="23" spans="1:9" s="5" customFormat="1" ht="31.5">
      <c r="A23" s="99" t="s">
        <v>395</v>
      </c>
      <c r="B23" s="232" t="s">
        <v>274</v>
      </c>
      <c r="C23" s="280">
        <v>924</v>
      </c>
      <c r="D23" s="252">
        <v>103</v>
      </c>
      <c r="E23" s="253" t="s">
        <v>347</v>
      </c>
      <c r="F23" s="253"/>
      <c r="G23" s="254">
        <f>G24</f>
        <v>132</v>
      </c>
      <c r="H23" s="281">
        <f>H24</f>
        <v>132</v>
      </c>
      <c r="I23" s="262">
        <f>ROUND(H23/G23*100,1)</f>
        <v>100</v>
      </c>
    </row>
    <row r="24" spans="1:9" s="5" customFormat="1" ht="18.75" customHeight="1">
      <c r="A24" s="279" t="s">
        <v>396</v>
      </c>
      <c r="B24" s="282" t="s">
        <v>198</v>
      </c>
      <c r="C24" s="283">
        <v>924</v>
      </c>
      <c r="D24" s="284">
        <v>103</v>
      </c>
      <c r="E24" s="285" t="s">
        <v>347</v>
      </c>
      <c r="F24" s="285" t="s">
        <v>200</v>
      </c>
      <c r="G24" s="286">
        <v>132</v>
      </c>
      <c r="H24" s="287">
        <v>132</v>
      </c>
      <c r="I24" s="269">
        <f>ROUND(H24/G24*100,1)</f>
        <v>100</v>
      </c>
    </row>
    <row r="25" spans="1:9" s="10" customFormat="1" ht="15.75">
      <c r="A25" s="288"/>
      <c r="B25" s="289" t="s">
        <v>259</v>
      </c>
      <c r="C25" s="290"/>
      <c r="D25" s="291"/>
      <c r="E25" s="292"/>
      <c r="F25" s="292"/>
      <c r="G25" s="274">
        <f>G26+G57+G61+G68+G95+G106+G115+G124+G128</f>
        <v>129271.29999999999</v>
      </c>
      <c r="H25" s="274">
        <f>H26+H57+H61+H68+H95+H106+H115+H124+H128</f>
        <v>126638.9</v>
      </c>
      <c r="I25" s="275">
        <f t="shared" si="0"/>
        <v>98</v>
      </c>
    </row>
    <row r="26" spans="1:9" s="10" customFormat="1" ht="15.75">
      <c r="A26" s="293" t="s">
        <v>94</v>
      </c>
      <c r="B26" s="294" t="s">
        <v>93</v>
      </c>
      <c r="C26" s="295">
        <v>969</v>
      </c>
      <c r="D26" s="296">
        <v>100</v>
      </c>
      <c r="E26" s="297"/>
      <c r="F26" s="297"/>
      <c r="G26" s="298">
        <f>G27+G41+G44</f>
        <v>27648.999999999996</v>
      </c>
      <c r="H26" s="298">
        <f>H27+H41+H44</f>
        <v>27461.9</v>
      </c>
      <c r="I26" s="299">
        <f t="shared" si="0"/>
        <v>99.3</v>
      </c>
    </row>
    <row r="27" spans="1:9" s="1" customFormat="1" ht="54.75" customHeight="1">
      <c r="A27" s="388" t="s">
        <v>6</v>
      </c>
      <c r="B27" s="300" t="s">
        <v>391</v>
      </c>
      <c r="C27" s="295">
        <v>969</v>
      </c>
      <c r="D27" s="296">
        <v>104</v>
      </c>
      <c r="E27" s="297"/>
      <c r="F27" s="297"/>
      <c r="G27" s="298">
        <f>G28+G30+G34+G36+G39</f>
        <v>27083.999999999996</v>
      </c>
      <c r="H27" s="298">
        <f>H28+H30+H34+H36+H39</f>
        <v>26959.600000000002</v>
      </c>
      <c r="I27" s="301">
        <f t="shared" si="0"/>
        <v>99.5</v>
      </c>
    </row>
    <row r="28" spans="1:9" s="10" customFormat="1" ht="32.25" customHeight="1">
      <c r="A28" s="98" t="s">
        <v>95</v>
      </c>
      <c r="B28" s="302" t="s">
        <v>392</v>
      </c>
      <c r="C28" s="251">
        <v>969</v>
      </c>
      <c r="D28" s="252">
        <v>104</v>
      </c>
      <c r="E28" s="253" t="s">
        <v>348</v>
      </c>
      <c r="F28" s="253"/>
      <c r="G28" s="254">
        <f>G29</f>
        <v>1380</v>
      </c>
      <c r="H28" s="303">
        <f>H29</f>
        <v>1379.5</v>
      </c>
      <c r="I28" s="255">
        <f t="shared" si="0"/>
        <v>100</v>
      </c>
    </row>
    <row r="29" spans="1:9" s="5" customFormat="1" ht="45.75" customHeight="1">
      <c r="A29" s="142" t="s">
        <v>96</v>
      </c>
      <c r="B29" s="264" t="s">
        <v>191</v>
      </c>
      <c r="C29" s="265">
        <v>969</v>
      </c>
      <c r="D29" s="266">
        <v>104</v>
      </c>
      <c r="E29" s="285" t="s">
        <v>348</v>
      </c>
      <c r="F29" s="267" t="s">
        <v>192</v>
      </c>
      <c r="G29" s="268">
        <v>1380</v>
      </c>
      <c r="H29" s="277">
        <v>1379.5</v>
      </c>
      <c r="I29" s="269">
        <f t="shared" si="0"/>
        <v>100</v>
      </c>
    </row>
    <row r="30" spans="1:9" s="10" customFormat="1" ht="46.5" customHeight="1">
      <c r="A30" s="304" t="s">
        <v>260</v>
      </c>
      <c r="B30" s="232" t="s">
        <v>349</v>
      </c>
      <c r="C30" s="251">
        <v>969</v>
      </c>
      <c r="D30" s="252">
        <v>104</v>
      </c>
      <c r="E30" s="305" t="s">
        <v>350</v>
      </c>
      <c r="F30" s="253"/>
      <c r="G30" s="254">
        <f>G31+G32+G33</f>
        <v>21569.8</v>
      </c>
      <c r="H30" s="254">
        <f>H31+H32+H33</f>
        <v>21447.600000000002</v>
      </c>
      <c r="I30" s="255">
        <f t="shared" si="0"/>
        <v>99.4</v>
      </c>
    </row>
    <row r="31" spans="1:9" s="1" customFormat="1" ht="47.25">
      <c r="A31" s="263" t="s">
        <v>261</v>
      </c>
      <c r="B31" s="264" t="s">
        <v>191</v>
      </c>
      <c r="C31" s="265">
        <v>969</v>
      </c>
      <c r="D31" s="266">
        <v>104</v>
      </c>
      <c r="E31" s="267" t="s">
        <v>350</v>
      </c>
      <c r="F31" s="267" t="s">
        <v>192</v>
      </c>
      <c r="G31" s="268">
        <v>19330.6</v>
      </c>
      <c r="H31" s="278">
        <v>19289.4</v>
      </c>
      <c r="I31" s="269">
        <f t="shared" si="0"/>
        <v>99.8</v>
      </c>
    </row>
    <row r="32" spans="1:9" s="1" customFormat="1" ht="17.25" customHeight="1">
      <c r="A32" s="263" t="s">
        <v>262</v>
      </c>
      <c r="B32" s="264" t="s">
        <v>195</v>
      </c>
      <c r="C32" s="265">
        <v>969</v>
      </c>
      <c r="D32" s="266">
        <v>104</v>
      </c>
      <c r="E32" s="267" t="s">
        <v>350</v>
      </c>
      <c r="F32" s="267" t="s">
        <v>196</v>
      </c>
      <c r="G32" s="268">
        <v>2223.2</v>
      </c>
      <c r="H32" s="278">
        <v>2142.9</v>
      </c>
      <c r="I32" s="269">
        <f t="shared" si="0"/>
        <v>96.4</v>
      </c>
    </row>
    <row r="33" spans="1:9" s="1" customFormat="1" ht="17.25" customHeight="1">
      <c r="A33" s="142" t="s">
        <v>263</v>
      </c>
      <c r="B33" s="264" t="s">
        <v>198</v>
      </c>
      <c r="C33" s="265">
        <v>969</v>
      </c>
      <c r="D33" s="266">
        <v>104</v>
      </c>
      <c r="E33" s="267" t="s">
        <v>350</v>
      </c>
      <c r="F33" s="267" t="s">
        <v>200</v>
      </c>
      <c r="G33" s="268">
        <v>16</v>
      </c>
      <c r="H33" s="278">
        <v>15.3</v>
      </c>
      <c r="I33" s="269">
        <f>ROUND(H33/G33*100,1)</f>
        <v>95.6</v>
      </c>
    </row>
    <row r="34" spans="1:9" s="6" customFormat="1" ht="42.75" customHeight="1">
      <c r="A34" s="250" t="s">
        <v>264</v>
      </c>
      <c r="B34" s="232" t="s">
        <v>257</v>
      </c>
      <c r="C34" s="251">
        <v>969</v>
      </c>
      <c r="D34" s="252">
        <v>104</v>
      </c>
      <c r="E34" s="253" t="s">
        <v>342</v>
      </c>
      <c r="F34" s="253"/>
      <c r="G34" s="254">
        <f>G35</f>
        <v>6.5</v>
      </c>
      <c r="H34" s="254">
        <f>H35</f>
        <v>6.5</v>
      </c>
      <c r="I34" s="255">
        <f t="shared" si="0"/>
        <v>100</v>
      </c>
    </row>
    <row r="35" spans="1:9" ht="18" customHeight="1">
      <c r="A35" s="263" t="s">
        <v>265</v>
      </c>
      <c r="B35" s="306" t="s">
        <v>195</v>
      </c>
      <c r="C35" s="307">
        <v>969</v>
      </c>
      <c r="D35" s="308">
        <v>104</v>
      </c>
      <c r="E35" s="309" t="s">
        <v>342</v>
      </c>
      <c r="F35" s="310" t="s">
        <v>196</v>
      </c>
      <c r="G35" s="311">
        <v>6.5</v>
      </c>
      <c r="H35" s="312">
        <v>6.5</v>
      </c>
      <c r="I35" s="313">
        <f t="shared" si="0"/>
        <v>100</v>
      </c>
    </row>
    <row r="36" spans="1:9" ht="47.25">
      <c r="A36" s="293" t="s">
        <v>397</v>
      </c>
      <c r="B36" s="232" t="s">
        <v>351</v>
      </c>
      <c r="C36" s="251">
        <v>969</v>
      </c>
      <c r="D36" s="315">
        <v>104</v>
      </c>
      <c r="E36" s="253" t="s">
        <v>352</v>
      </c>
      <c r="F36" s="316"/>
      <c r="G36" s="254">
        <f>G37+G38</f>
        <v>4078.6</v>
      </c>
      <c r="H36" s="281">
        <f>H37+H38</f>
        <v>4076.9</v>
      </c>
      <c r="I36" s="255">
        <f t="shared" si="0"/>
        <v>100</v>
      </c>
    </row>
    <row r="37" spans="1:9" ht="51" customHeight="1">
      <c r="A37" s="314" t="s">
        <v>398</v>
      </c>
      <c r="B37" s="264" t="s">
        <v>247</v>
      </c>
      <c r="C37" s="265">
        <v>969</v>
      </c>
      <c r="D37" s="317">
        <v>104</v>
      </c>
      <c r="E37" s="267" t="s">
        <v>352</v>
      </c>
      <c r="F37" s="318" t="s">
        <v>192</v>
      </c>
      <c r="G37" s="268">
        <v>3779.6</v>
      </c>
      <c r="H37" s="268">
        <v>3779.5</v>
      </c>
      <c r="I37" s="269">
        <f t="shared" si="0"/>
        <v>100</v>
      </c>
    </row>
    <row r="38" spans="1:9" ht="18" customHeight="1">
      <c r="A38" s="314" t="s">
        <v>399</v>
      </c>
      <c r="B38" s="306" t="s">
        <v>195</v>
      </c>
      <c r="C38" s="319">
        <v>969</v>
      </c>
      <c r="D38" s="320">
        <v>104</v>
      </c>
      <c r="E38" s="310" t="s">
        <v>352</v>
      </c>
      <c r="F38" s="309" t="s">
        <v>196</v>
      </c>
      <c r="G38" s="321">
        <v>299</v>
      </c>
      <c r="H38" s="321">
        <v>297.4</v>
      </c>
      <c r="I38" s="313">
        <f t="shared" si="0"/>
        <v>99.5</v>
      </c>
    </row>
    <row r="39" spans="1:9" ht="47.25">
      <c r="A39" s="293" t="s">
        <v>419</v>
      </c>
      <c r="B39" s="232" t="s">
        <v>353</v>
      </c>
      <c r="C39" s="251">
        <v>969</v>
      </c>
      <c r="D39" s="315">
        <v>104</v>
      </c>
      <c r="E39" s="253" t="s">
        <v>354</v>
      </c>
      <c r="F39" s="316"/>
      <c r="G39" s="254">
        <f>G40</f>
        <v>49.1</v>
      </c>
      <c r="H39" s="281">
        <f>H40</f>
        <v>49.1</v>
      </c>
      <c r="I39" s="255">
        <f>ROUND(H39/G39*100,1)</f>
        <v>100</v>
      </c>
    </row>
    <row r="40" spans="1:9" ht="50.25" customHeight="1">
      <c r="A40" s="314" t="s">
        <v>400</v>
      </c>
      <c r="B40" s="264" t="s">
        <v>247</v>
      </c>
      <c r="C40" s="265">
        <v>969</v>
      </c>
      <c r="D40" s="317">
        <v>104</v>
      </c>
      <c r="E40" s="267" t="s">
        <v>354</v>
      </c>
      <c r="F40" s="318" t="s">
        <v>192</v>
      </c>
      <c r="G40" s="268">
        <v>49.1</v>
      </c>
      <c r="H40" s="278">
        <v>49.1</v>
      </c>
      <c r="I40" s="269">
        <f>ROUND(H40/G40*100,1)</f>
        <v>100</v>
      </c>
    </row>
    <row r="41" spans="1:9" s="10" customFormat="1" ht="15.75">
      <c r="A41" s="250" t="s">
        <v>8</v>
      </c>
      <c r="B41" s="232" t="s">
        <v>212</v>
      </c>
      <c r="C41" s="251">
        <v>969</v>
      </c>
      <c r="D41" s="252">
        <v>111</v>
      </c>
      <c r="E41" s="253"/>
      <c r="F41" s="253"/>
      <c r="G41" s="254">
        <f>G42</f>
        <v>60</v>
      </c>
      <c r="H41" s="281">
        <f>H42</f>
        <v>0</v>
      </c>
      <c r="I41" s="322">
        <f t="shared" si="0"/>
        <v>0</v>
      </c>
    </row>
    <row r="42" spans="1:9" ht="15.75">
      <c r="A42" s="263" t="s">
        <v>97</v>
      </c>
      <c r="B42" s="264" t="s">
        <v>213</v>
      </c>
      <c r="C42" s="265">
        <v>969</v>
      </c>
      <c r="D42" s="266">
        <v>111</v>
      </c>
      <c r="E42" s="267" t="s">
        <v>355</v>
      </c>
      <c r="F42" s="267"/>
      <c r="G42" s="268">
        <f>G43</f>
        <v>60</v>
      </c>
      <c r="H42" s="278">
        <f>H43</f>
        <v>0</v>
      </c>
      <c r="I42" s="269">
        <f t="shared" si="0"/>
        <v>0</v>
      </c>
    </row>
    <row r="43" spans="1:9" ht="15.75">
      <c r="A43" s="263" t="s">
        <v>98</v>
      </c>
      <c r="B43" s="264" t="s">
        <v>198</v>
      </c>
      <c r="C43" s="265">
        <v>969</v>
      </c>
      <c r="D43" s="266">
        <v>111</v>
      </c>
      <c r="E43" s="267" t="s">
        <v>355</v>
      </c>
      <c r="F43" s="267" t="s">
        <v>200</v>
      </c>
      <c r="G43" s="268">
        <v>60</v>
      </c>
      <c r="H43" s="278">
        <v>0</v>
      </c>
      <c r="I43" s="269">
        <f t="shared" si="0"/>
        <v>0</v>
      </c>
    </row>
    <row r="44" spans="1:9" s="1" customFormat="1" ht="15.75">
      <c r="A44" s="288" t="s">
        <v>266</v>
      </c>
      <c r="B44" s="66" t="s">
        <v>9</v>
      </c>
      <c r="C44" s="323">
        <v>969</v>
      </c>
      <c r="D44" s="272">
        <v>113</v>
      </c>
      <c r="E44" s="273"/>
      <c r="F44" s="273"/>
      <c r="G44" s="274">
        <f>G45+G47+G49+G51+G53+G55</f>
        <v>505</v>
      </c>
      <c r="H44" s="274">
        <f>H45+H47+H49+H51+H53+H55</f>
        <v>502.3</v>
      </c>
      <c r="I44" s="324">
        <f t="shared" si="0"/>
        <v>99.5</v>
      </c>
    </row>
    <row r="45" spans="1:9" s="15" customFormat="1" ht="31.5">
      <c r="A45" s="399" t="s">
        <v>423</v>
      </c>
      <c r="B45" s="409" t="s">
        <v>222</v>
      </c>
      <c r="C45" s="410">
        <v>969</v>
      </c>
      <c r="D45" s="411">
        <v>113</v>
      </c>
      <c r="E45" s="412" t="s">
        <v>422</v>
      </c>
      <c r="F45" s="413"/>
      <c r="G45" s="254">
        <f>G46</f>
        <v>100</v>
      </c>
      <c r="H45" s="254">
        <f>H46</f>
        <v>99.9</v>
      </c>
      <c r="I45" s="400">
        <f>ROUND(H45/G45*100,1)</f>
        <v>99.9</v>
      </c>
    </row>
    <row r="46" spans="1:9" s="401" customFormat="1" ht="15.75">
      <c r="A46" s="407" t="s">
        <v>424</v>
      </c>
      <c r="B46" s="402" t="s">
        <v>195</v>
      </c>
      <c r="C46" s="403">
        <v>969</v>
      </c>
      <c r="D46" s="404">
        <v>113</v>
      </c>
      <c r="E46" s="405" t="s">
        <v>422</v>
      </c>
      <c r="F46" s="406" t="s">
        <v>196</v>
      </c>
      <c r="G46" s="286">
        <v>100</v>
      </c>
      <c r="H46" s="286">
        <v>99.9</v>
      </c>
      <c r="I46" s="408">
        <f t="shared" si="0"/>
        <v>99.9</v>
      </c>
    </row>
    <row r="47" spans="1:9" s="5" customFormat="1" ht="31.5">
      <c r="A47" s="397" t="s">
        <v>268</v>
      </c>
      <c r="B47" s="398" t="s">
        <v>267</v>
      </c>
      <c r="C47" s="377">
        <v>969</v>
      </c>
      <c r="D47" s="353">
        <v>113</v>
      </c>
      <c r="E47" s="305" t="s">
        <v>356</v>
      </c>
      <c r="F47" s="305"/>
      <c r="G47" s="371">
        <f>G48</f>
        <v>170</v>
      </c>
      <c r="H47" s="371">
        <f>H48</f>
        <v>169.7</v>
      </c>
      <c r="I47" s="373">
        <f t="shared" si="0"/>
        <v>99.8</v>
      </c>
    </row>
    <row r="48" spans="1:9" s="5" customFormat="1" ht="18.75" customHeight="1">
      <c r="A48" s="326" t="s">
        <v>269</v>
      </c>
      <c r="B48" s="264" t="s">
        <v>195</v>
      </c>
      <c r="C48" s="327">
        <v>969</v>
      </c>
      <c r="D48" s="266">
        <v>113</v>
      </c>
      <c r="E48" s="285" t="s">
        <v>356</v>
      </c>
      <c r="F48" s="267" t="s">
        <v>196</v>
      </c>
      <c r="G48" s="268">
        <v>170</v>
      </c>
      <c r="H48" s="278">
        <v>169.7</v>
      </c>
      <c r="I48" s="269">
        <f t="shared" si="0"/>
        <v>99.8</v>
      </c>
    </row>
    <row r="49" spans="1:9" s="10" customFormat="1" ht="31.5">
      <c r="A49" s="325" t="s">
        <v>271</v>
      </c>
      <c r="B49" s="232" t="s">
        <v>270</v>
      </c>
      <c r="C49" s="280">
        <v>969</v>
      </c>
      <c r="D49" s="252">
        <v>113</v>
      </c>
      <c r="E49" s="305" t="s">
        <v>357</v>
      </c>
      <c r="F49" s="253"/>
      <c r="G49" s="254">
        <f>G50</f>
        <v>205</v>
      </c>
      <c r="H49" s="281">
        <f>H50</f>
        <v>202.7</v>
      </c>
      <c r="I49" s="255">
        <f t="shared" si="0"/>
        <v>98.9</v>
      </c>
    </row>
    <row r="50" spans="1:9" s="5" customFormat="1" ht="19.5" customHeight="1">
      <c r="A50" s="326" t="s">
        <v>272</v>
      </c>
      <c r="B50" s="264" t="s">
        <v>195</v>
      </c>
      <c r="C50" s="327">
        <v>969</v>
      </c>
      <c r="D50" s="266">
        <v>113</v>
      </c>
      <c r="E50" s="310" t="s">
        <v>357</v>
      </c>
      <c r="F50" s="267" t="s">
        <v>196</v>
      </c>
      <c r="G50" s="268">
        <v>205</v>
      </c>
      <c r="H50" s="278">
        <v>202.7</v>
      </c>
      <c r="I50" s="269">
        <f t="shared" si="0"/>
        <v>98.9</v>
      </c>
    </row>
    <row r="51" spans="1:9" s="5" customFormat="1" ht="31.5" customHeight="1">
      <c r="A51" s="325" t="s">
        <v>401</v>
      </c>
      <c r="B51" s="232" t="s">
        <v>393</v>
      </c>
      <c r="C51" s="251">
        <v>969</v>
      </c>
      <c r="D51" s="252">
        <v>113</v>
      </c>
      <c r="E51" s="253" t="s">
        <v>358</v>
      </c>
      <c r="F51" s="253"/>
      <c r="G51" s="254">
        <f>G52</f>
        <v>10</v>
      </c>
      <c r="H51" s="254">
        <f>H52</f>
        <v>10</v>
      </c>
      <c r="I51" s="255">
        <f t="shared" si="0"/>
        <v>100</v>
      </c>
    </row>
    <row r="52" spans="1:9" s="5" customFormat="1" ht="20.25" customHeight="1">
      <c r="A52" s="326" t="s">
        <v>402</v>
      </c>
      <c r="B52" s="306" t="s">
        <v>195</v>
      </c>
      <c r="C52" s="307">
        <v>969</v>
      </c>
      <c r="D52" s="308">
        <v>113</v>
      </c>
      <c r="E52" s="310" t="s">
        <v>358</v>
      </c>
      <c r="F52" s="310" t="s">
        <v>196</v>
      </c>
      <c r="G52" s="311">
        <v>10</v>
      </c>
      <c r="H52" s="311">
        <v>10</v>
      </c>
      <c r="I52" s="313">
        <f t="shared" si="0"/>
        <v>100</v>
      </c>
    </row>
    <row r="53" spans="1:9" s="5" customFormat="1" ht="31.5" customHeight="1">
      <c r="A53" s="389" t="s">
        <v>273</v>
      </c>
      <c r="B53" s="232" t="s">
        <v>319</v>
      </c>
      <c r="C53" s="251">
        <v>969</v>
      </c>
      <c r="D53" s="252">
        <v>113</v>
      </c>
      <c r="E53" s="253" t="s">
        <v>359</v>
      </c>
      <c r="F53" s="253"/>
      <c r="G53" s="254">
        <f>G54</f>
        <v>10</v>
      </c>
      <c r="H53" s="254">
        <f>H54</f>
        <v>10</v>
      </c>
      <c r="I53" s="255">
        <f>ROUND(H53/G53*100,1)</f>
        <v>100</v>
      </c>
    </row>
    <row r="54" spans="1:9" s="5" customFormat="1" ht="20.25" customHeight="1">
      <c r="A54" s="391" t="s">
        <v>275</v>
      </c>
      <c r="B54" s="264" t="s">
        <v>195</v>
      </c>
      <c r="C54" s="307">
        <v>969</v>
      </c>
      <c r="D54" s="308">
        <v>113</v>
      </c>
      <c r="E54" s="310" t="s">
        <v>359</v>
      </c>
      <c r="F54" s="310" t="s">
        <v>196</v>
      </c>
      <c r="G54" s="311">
        <v>10</v>
      </c>
      <c r="H54" s="311">
        <v>10</v>
      </c>
      <c r="I54" s="313">
        <f>ROUND(H54/G54*100,1)</f>
        <v>100</v>
      </c>
    </row>
    <row r="55" spans="1:9" s="5" customFormat="1" ht="63">
      <c r="A55" s="390" t="s">
        <v>403</v>
      </c>
      <c r="B55" s="232" t="s">
        <v>360</v>
      </c>
      <c r="C55" s="251">
        <v>969</v>
      </c>
      <c r="D55" s="252">
        <v>113</v>
      </c>
      <c r="E55" s="253" t="s">
        <v>375</v>
      </c>
      <c r="F55" s="253"/>
      <c r="G55" s="254">
        <f>G56</f>
        <v>10</v>
      </c>
      <c r="H55" s="254">
        <f>H56</f>
        <v>10</v>
      </c>
      <c r="I55" s="255">
        <f>ROUND(H55/G55*100,1)</f>
        <v>100</v>
      </c>
    </row>
    <row r="56" spans="1:9" s="5" customFormat="1" ht="20.25" customHeight="1">
      <c r="A56" s="328" t="s">
        <v>404</v>
      </c>
      <c r="B56" s="264" t="s">
        <v>195</v>
      </c>
      <c r="C56" s="307">
        <v>969</v>
      </c>
      <c r="D56" s="308">
        <v>113</v>
      </c>
      <c r="E56" s="310" t="s">
        <v>375</v>
      </c>
      <c r="F56" s="310" t="s">
        <v>196</v>
      </c>
      <c r="G56" s="311">
        <v>10</v>
      </c>
      <c r="H56" s="311">
        <v>10</v>
      </c>
      <c r="I56" s="313">
        <f>ROUND(H56/G56*100,1)</f>
        <v>100</v>
      </c>
    </row>
    <row r="57" spans="1:9" ht="31.5">
      <c r="A57" s="288" t="s">
        <v>12</v>
      </c>
      <c r="B57" s="396" t="s">
        <v>25</v>
      </c>
      <c r="C57" s="323">
        <v>969</v>
      </c>
      <c r="D57" s="272">
        <v>300</v>
      </c>
      <c r="E57" s="273"/>
      <c r="F57" s="273"/>
      <c r="G57" s="274">
        <f aca="true" t="shared" si="1" ref="G57:H59">G58</f>
        <v>71</v>
      </c>
      <c r="H57" s="274">
        <f t="shared" si="1"/>
        <v>70.8</v>
      </c>
      <c r="I57" s="329">
        <f t="shared" si="0"/>
        <v>99.7</v>
      </c>
    </row>
    <row r="58" spans="1:9" ht="31.5">
      <c r="A58" s="330" t="s">
        <v>13</v>
      </c>
      <c r="B58" s="331" t="s">
        <v>276</v>
      </c>
      <c r="C58" s="280">
        <v>969</v>
      </c>
      <c r="D58" s="252">
        <v>309</v>
      </c>
      <c r="E58" s="253"/>
      <c r="F58" s="253"/>
      <c r="G58" s="254">
        <f t="shared" si="1"/>
        <v>71</v>
      </c>
      <c r="H58" s="254">
        <f t="shared" si="1"/>
        <v>70.8</v>
      </c>
      <c r="I58" s="332">
        <f t="shared" si="0"/>
        <v>99.7</v>
      </c>
    </row>
    <row r="59" spans="1:9" ht="47.25">
      <c r="A59" s="99" t="s">
        <v>26</v>
      </c>
      <c r="B59" s="348" t="s">
        <v>277</v>
      </c>
      <c r="C59" s="334">
        <v>969</v>
      </c>
      <c r="D59" s="259">
        <v>309</v>
      </c>
      <c r="E59" s="260" t="s">
        <v>405</v>
      </c>
      <c r="F59" s="260"/>
      <c r="G59" s="261">
        <f t="shared" si="1"/>
        <v>71</v>
      </c>
      <c r="H59" s="261">
        <f t="shared" si="1"/>
        <v>70.8</v>
      </c>
      <c r="I59" s="385">
        <f t="shared" si="0"/>
        <v>99.7</v>
      </c>
    </row>
    <row r="60" spans="1:9" ht="19.5" customHeight="1">
      <c r="A60" s="142" t="s">
        <v>104</v>
      </c>
      <c r="B60" s="264" t="s">
        <v>195</v>
      </c>
      <c r="C60" s="327">
        <v>969</v>
      </c>
      <c r="D60" s="266">
        <v>309</v>
      </c>
      <c r="E60" s="267" t="s">
        <v>405</v>
      </c>
      <c r="F60" s="267" t="s">
        <v>196</v>
      </c>
      <c r="G60" s="268">
        <v>71</v>
      </c>
      <c r="H60" s="268">
        <v>70.8</v>
      </c>
      <c r="I60" s="333">
        <f t="shared" si="0"/>
        <v>99.7</v>
      </c>
    </row>
    <row r="61" spans="1:57" s="88" customFormat="1" ht="15.75">
      <c r="A61" s="416" t="s">
        <v>278</v>
      </c>
      <c r="B61" s="417" t="s">
        <v>226</v>
      </c>
      <c r="C61" s="342">
        <v>969</v>
      </c>
      <c r="D61" s="343">
        <v>400</v>
      </c>
      <c r="E61" s="344"/>
      <c r="F61" s="344"/>
      <c r="G61" s="345">
        <f>G62+G65</f>
        <v>180.9</v>
      </c>
      <c r="H61" s="345">
        <f>H62+H65</f>
        <v>179.1</v>
      </c>
      <c r="I61" s="346">
        <f t="shared" si="0"/>
        <v>99</v>
      </c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</row>
    <row r="62" spans="1:9" s="184" customFormat="1" ht="15.75">
      <c r="A62" s="416" t="s">
        <v>279</v>
      </c>
      <c r="B62" s="417" t="s">
        <v>227</v>
      </c>
      <c r="C62" s="342">
        <v>969</v>
      </c>
      <c r="D62" s="343">
        <v>401</v>
      </c>
      <c r="E62" s="344"/>
      <c r="F62" s="344"/>
      <c r="G62" s="345">
        <f>G63</f>
        <v>175.9</v>
      </c>
      <c r="H62" s="345">
        <f>H63</f>
        <v>174.1</v>
      </c>
      <c r="I62" s="346">
        <f t="shared" si="0"/>
        <v>99</v>
      </c>
    </row>
    <row r="63" spans="1:9" s="414" customFormat="1" ht="63">
      <c r="A63" s="435" t="s">
        <v>280</v>
      </c>
      <c r="B63" s="425" t="s">
        <v>425</v>
      </c>
      <c r="C63" s="426">
        <v>969</v>
      </c>
      <c r="D63" s="427">
        <v>401</v>
      </c>
      <c r="E63" s="428" t="s">
        <v>426</v>
      </c>
      <c r="F63" s="428"/>
      <c r="G63" s="254">
        <f>G64</f>
        <v>175.9</v>
      </c>
      <c r="H63" s="254">
        <f>H64</f>
        <v>174.1</v>
      </c>
      <c r="I63" s="255">
        <f t="shared" si="0"/>
        <v>99</v>
      </c>
    </row>
    <row r="64" spans="1:9" s="415" customFormat="1" ht="15.75">
      <c r="A64" s="418" t="s">
        <v>281</v>
      </c>
      <c r="B64" s="419" t="s">
        <v>198</v>
      </c>
      <c r="C64" s="420">
        <v>969</v>
      </c>
      <c r="D64" s="421">
        <v>401</v>
      </c>
      <c r="E64" s="422" t="s">
        <v>426</v>
      </c>
      <c r="F64" s="422" t="s">
        <v>200</v>
      </c>
      <c r="G64" s="286">
        <v>175.9</v>
      </c>
      <c r="H64" s="286">
        <v>174.1</v>
      </c>
      <c r="I64" s="368">
        <f t="shared" si="0"/>
        <v>99</v>
      </c>
    </row>
    <row r="65" spans="1:9" s="10" customFormat="1" ht="15.75">
      <c r="A65" s="234" t="s">
        <v>427</v>
      </c>
      <c r="B65" s="369" t="s">
        <v>282</v>
      </c>
      <c r="C65" s="377">
        <v>969</v>
      </c>
      <c r="D65" s="353">
        <v>412</v>
      </c>
      <c r="E65" s="305"/>
      <c r="F65" s="305"/>
      <c r="G65" s="371">
        <f>G66</f>
        <v>5</v>
      </c>
      <c r="H65" s="371">
        <f>H66</f>
        <v>5</v>
      </c>
      <c r="I65" s="373">
        <f t="shared" si="0"/>
        <v>100</v>
      </c>
    </row>
    <row r="66" spans="1:9" ht="31.5">
      <c r="A66" s="234" t="s">
        <v>428</v>
      </c>
      <c r="B66" s="369" t="s">
        <v>283</v>
      </c>
      <c r="C66" s="334">
        <v>969</v>
      </c>
      <c r="D66" s="353">
        <v>412</v>
      </c>
      <c r="E66" s="305" t="s">
        <v>361</v>
      </c>
      <c r="F66" s="305"/>
      <c r="G66" s="371">
        <f>G67</f>
        <v>5</v>
      </c>
      <c r="H66" s="371">
        <f>H67</f>
        <v>5</v>
      </c>
      <c r="I66" s="262">
        <f t="shared" si="0"/>
        <v>100</v>
      </c>
    </row>
    <row r="67" spans="1:9" ht="15.75">
      <c r="A67" s="335" t="s">
        <v>429</v>
      </c>
      <c r="B67" s="264" t="s">
        <v>195</v>
      </c>
      <c r="C67" s="327">
        <v>969</v>
      </c>
      <c r="D67" s="336">
        <v>412</v>
      </c>
      <c r="E67" s="337" t="s">
        <v>361</v>
      </c>
      <c r="F67" s="337" t="s">
        <v>196</v>
      </c>
      <c r="G67" s="338">
        <v>5</v>
      </c>
      <c r="H67" s="338">
        <v>5</v>
      </c>
      <c r="I67" s="339">
        <f t="shared" si="0"/>
        <v>100</v>
      </c>
    </row>
    <row r="68" spans="1:9" ht="15.75">
      <c r="A68" s="340" t="s">
        <v>284</v>
      </c>
      <c r="B68" s="341" t="s">
        <v>14</v>
      </c>
      <c r="C68" s="342">
        <v>969</v>
      </c>
      <c r="D68" s="343">
        <v>500</v>
      </c>
      <c r="E68" s="344"/>
      <c r="F68" s="344"/>
      <c r="G68" s="345">
        <f>G69</f>
        <v>64199.899999999994</v>
      </c>
      <c r="H68" s="345">
        <f>H69</f>
        <v>63049.59999999999</v>
      </c>
      <c r="I68" s="346">
        <f t="shared" si="0"/>
        <v>98.2</v>
      </c>
    </row>
    <row r="69" spans="1:9" s="3" customFormat="1" ht="15.75">
      <c r="A69" s="109" t="s">
        <v>285</v>
      </c>
      <c r="B69" s="232" t="s">
        <v>15</v>
      </c>
      <c r="C69" s="280">
        <v>969</v>
      </c>
      <c r="D69" s="252">
        <v>503</v>
      </c>
      <c r="E69" s="253"/>
      <c r="F69" s="253"/>
      <c r="G69" s="254">
        <f>G70+G72+G74+G76+G78+G80+G82+G84+G89+G91+G87+G93</f>
        <v>64199.899999999994</v>
      </c>
      <c r="H69" s="254">
        <f>H70+H72+H74+H76+H78+H80+H82+H84+H89+H91+H87+H93</f>
        <v>63049.59999999999</v>
      </c>
      <c r="I69" s="255">
        <f t="shared" si="0"/>
        <v>98.2</v>
      </c>
    </row>
    <row r="70" spans="1:9" ht="47.25">
      <c r="A70" s="347" t="s">
        <v>406</v>
      </c>
      <c r="B70" s="348" t="s">
        <v>139</v>
      </c>
      <c r="C70" s="334">
        <v>969</v>
      </c>
      <c r="D70" s="259">
        <v>503</v>
      </c>
      <c r="E70" s="260" t="s">
        <v>362</v>
      </c>
      <c r="F70" s="260"/>
      <c r="G70" s="261">
        <f>G71</f>
        <v>30150</v>
      </c>
      <c r="H70" s="261">
        <f>H71</f>
        <v>29305</v>
      </c>
      <c r="I70" s="262">
        <f t="shared" si="0"/>
        <v>97.2</v>
      </c>
    </row>
    <row r="71" spans="1:9" ht="18.75" customHeight="1">
      <c r="A71" s="349" t="s">
        <v>286</v>
      </c>
      <c r="B71" s="264" t="s">
        <v>195</v>
      </c>
      <c r="C71" s="327">
        <v>969</v>
      </c>
      <c r="D71" s="266">
        <v>503</v>
      </c>
      <c r="E71" s="267" t="s">
        <v>362</v>
      </c>
      <c r="F71" s="267" t="s">
        <v>196</v>
      </c>
      <c r="G71" s="268">
        <v>30150</v>
      </c>
      <c r="H71" s="268">
        <v>29305</v>
      </c>
      <c r="I71" s="269">
        <f t="shared" si="0"/>
        <v>97.2</v>
      </c>
    </row>
    <row r="72" spans="1:9" ht="18" customHeight="1">
      <c r="A72" s="230" t="s">
        <v>287</v>
      </c>
      <c r="B72" s="351" t="s">
        <v>140</v>
      </c>
      <c r="C72" s="280">
        <v>969</v>
      </c>
      <c r="D72" s="252">
        <v>503</v>
      </c>
      <c r="E72" s="305" t="s">
        <v>363</v>
      </c>
      <c r="F72" s="253"/>
      <c r="G72" s="254">
        <f>G73</f>
        <v>8327.1</v>
      </c>
      <c r="H72" s="254">
        <f>H73</f>
        <v>8245</v>
      </c>
      <c r="I72" s="255">
        <f t="shared" si="0"/>
        <v>99</v>
      </c>
    </row>
    <row r="73" spans="1:9" ht="18" customHeight="1">
      <c r="A73" s="349" t="s">
        <v>288</v>
      </c>
      <c r="B73" s="264" t="s">
        <v>195</v>
      </c>
      <c r="C73" s="327">
        <v>969</v>
      </c>
      <c r="D73" s="266">
        <v>503</v>
      </c>
      <c r="E73" s="267" t="s">
        <v>363</v>
      </c>
      <c r="F73" s="267" t="s">
        <v>196</v>
      </c>
      <c r="G73" s="268">
        <v>8327.1</v>
      </c>
      <c r="H73" s="268">
        <v>8245</v>
      </c>
      <c r="I73" s="269">
        <f t="shared" si="0"/>
        <v>99</v>
      </c>
    </row>
    <row r="74" spans="1:9" ht="47.25">
      <c r="A74" s="230" t="s">
        <v>290</v>
      </c>
      <c r="B74" s="302" t="s">
        <v>289</v>
      </c>
      <c r="C74" s="280">
        <v>969</v>
      </c>
      <c r="D74" s="252">
        <v>503</v>
      </c>
      <c r="E74" s="253" t="s">
        <v>364</v>
      </c>
      <c r="F74" s="253"/>
      <c r="G74" s="254">
        <f>G75</f>
        <v>809</v>
      </c>
      <c r="H74" s="254">
        <f>H75</f>
        <v>805.2</v>
      </c>
      <c r="I74" s="255">
        <f t="shared" si="0"/>
        <v>99.5</v>
      </c>
    </row>
    <row r="75" spans="1:9" ht="19.5" customHeight="1">
      <c r="A75" s="349" t="s">
        <v>291</v>
      </c>
      <c r="B75" s="264" t="s">
        <v>195</v>
      </c>
      <c r="C75" s="327">
        <v>969</v>
      </c>
      <c r="D75" s="308">
        <v>503</v>
      </c>
      <c r="E75" s="310" t="s">
        <v>364</v>
      </c>
      <c r="F75" s="267" t="s">
        <v>196</v>
      </c>
      <c r="G75" s="268">
        <v>809</v>
      </c>
      <c r="H75" s="268">
        <v>805.2</v>
      </c>
      <c r="I75" s="269">
        <f t="shared" si="0"/>
        <v>99.5</v>
      </c>
    </row>
    <row r="76" spans="1:9" ht="17.25" customHeight="1">
      <c r="A76" s="230" t="s">
        <v>292</v>
      </c>
      <c r="B76" s="232" t="s">
        <v>152</v>
      </c>
      <c r="C76" s="280">
        <v>969</v>
      </c>
      <c r="D76" s="252">
        <v>503</v>
      </c>
      <c r="E76" s="352" t="s">
        <v>365</v>
      </c>
      <c r="F76" s="253"/>
      <c r="G76" s="254">
        <f>G77</f>
        <v>584.2</v>
      </c>
      <c r="H76" s="254">
        <f>H77</f>
        <v>581.2</v>
      </c>
      <c r="I76" s="255">
        <f t="shared" si="0"/>
        <v>99.5</v>
      </c>
    </row>
    <row r="77" spans="1:9" ht="21.75" customHeight="1">
      <c r="A77" s="349" t="s">
        <v>293</v>
      </c>
      <c r="B77" s="264" t="s">
        <v>195</v>
      </c>
      <c r="C77" s="327">
        <v>969</v>
      </c>
      <c r="D77" s="284">
        <v>503</v>
      </c>
      <c r="E77" s="285" t="s">
        <v>365</v>
      </c>
      <c r="F77" s="267" t="s">
        <v>196</v>
      </c>
      <c r="G77" s="268">
        <v>584.2</v>
      </c>
      <c r="H77" s="268">
        <v>581.2</v>
      </c>
      <c r="I77" s="269">
        <f t="shared" si="0"/>
        <v>99.5</v>
      </c>
    </row>
    <row r="78" spans="1:9" ht="63">
      <c r="A78" s="230" t="s">
        <v>294</v>
      </c>
      <c r="B78" s="302" t="s">
        <v>149</v>
      </c>
      <c r="C78" s="280">
        <v>969</v>
      </c>
      <c r="D78" s="353">
        <v>503</v>
      </c>
      <c r="E78" s="253" t="s">
        <v>366</v>
      </c>
      <c r="F78" s="253"/>
      <c r="G78" s="254">
        <f>G79</f>
        <v>110</v>
      </c>
      <c r="H78" s="254">
        <f>H79</f>
        <v>108.4</v>
      </c>
      <c r="I78" s="255">
        <f t="shared" si="0"/>
        <v>98.5</v>
      </c>
    </row>
    <row r="79" spans="1:9" ht="21.75" customHeight="1">
      <c r="A79" s="349" t="s">
        <v>295</v>
      </c>
      <c r="B79" s="264" t="s">
        <v>195</v>
      </c>
      <c r="C79" s="327">
        <v>969</v>
      </c>
      <c r="D79" s="266">
        <v>503</v>
      </c>
      <c r="E79" s="285" t="s">
        <v>366</v>
      </c>
      <c r="F79" s="267" t="s">
        <v>196</v>
      </c>
      <c r="G79" s="268">
        <v>110</v>
      </c>
      <c r="H79" s="268">
        <v>108.4</v>
      </c>
      <c r="I79" s="269">
        <f t="shared" si="0"/>
        <v>98.5</v>
      </c>
    </row>
    <row r="80" spans="1:9" ht="30.75" customHeight="1">
      <c r="A80" s="230" t="s">
        <v>296</v>
      </c>
      <c r="B80" s="232" t="s">
        <v>394</v>
      </c>
      <c r="C80" s="280">
        <v>969</v>
      </c>
      <c r="D80" s="252">
        <v>503</v>
      </c>
      <c r="E80" s="305" t="s">
        <v>367</v>
      </c>
      <c r="F80" s="253"/>
      <c r="G80" s="254">
        <f>G81</f>
        <v>5037.4</v>
      </c>
      <c r="H80" s="254">
        <f>H81</f>
        <v>5034.3</v>
      </c>
      <c r="I80" s="255">
        <f t="shared" si="0"/>
        <v>99.9</v>
      </c>
    </row>
    <row r="81" spans="1:9" ht="18.75" customHeight="1">
      <c r="A81" s="349" t="s">
        <v>297</v>
      </c>
      <c r="B81" s="264" t="s">
        <v>195</v>
      </c>
      <c r="C81" s="327">
        <v>969</v>
      </c>
      <c r="D81" s="266">
        <v>503</v>
      </c>
      <c r="E81" s="267" t="s">
        <v>367</v>
      </c>
      <c r="F81" s="267" t="s">
        <v>196</v>
      </c>
      <c r="G81" s="268">
        <v>5037.4</v>
      </c>
      <c r="H81" s="268">
        <v>5034.3</v>
      </c>
      <c r="I81" s="269">
        <f t="shared" si="0"/>
        <v>99.9</v>
      </c>
    </row>
    <row r="82" spans="1:9" ht="33" customHeight="1">
      <c r="A82" s="230" t="s">
        <v>299</v>
      </c>
      <c r="B82" s="232" t="s">
        <v>298</v>
      </c>
      <c r="C82" s="280">
        <v>969</v>
      </c>
      <c r="D82" s="252">
        <v>503</v>
      </c>
      <c r="E82" s="253" t="s">
        <v>368</v>
      </c>
      <c r="F82" s="253"/>
      <c r="G82" s="254">
        <f>G83</f>
        <v>480</v>
      </c>
      <c r="H82" s="254">
        <f>H83</f>
        <v>470.2</v>
      </c>
      <c r="I82" s="255">
        <f t="shared" si="0"/>
        <v>98</v>
      </c>
    </row>
    <row r="83" spans="1:9" ht="18.75" customHeight="1">
      <c r="A83" s="349" t="s">
        <v>300</v>
      </c>
      <c r="B83" s="264" t="s">
        <v>195</v>
      </c>
      <c r="C83" s="327">
        <v>969</v>
      </c>
      <c r="D83" s="266">
        <v>503</v>
      </c>
      <c r="E83" s="285" t="s">
        <v>368</v>
      </c>
      <c r="F83" s="267" t="s">
        <v>196</v>
      </c>
      <c r="G83" s="268">
        <v>480</v>
      </c>
      <c r="H83" s="268">
        <v>470.2</v>
      </c>
      <c r="I83" s="269">
        <f t="shared" si="0"/>
        <v>98</v>
      </c>
    </row>
    <row r="84" spans="1:9" ht="30.75" customHeight="1">
      <c r="A84" s="230" t="s">
        <v>301</v>
      </c>
      <c r="B84" s="232" t="s">
        <v>142</v>
      </c>
      <c r="C84" s="280">
        <v>969</v>
      </c>
      <c r="D84" s="252">
        <v>503</v>
      </c>
      <c r="E84" s="305" t="s">
        <v>369</v>
      </c>
      <c r="F84" s="253"/>
      <c r="G84" s="254">
        <f>G85+G86</f>
        <v>17270</v>
      </c>
      <c r="H84" s="281">
        <f>H85+H86</f>
        <v>17069</v>
      </c>
      <c r="I84" s="255">
        <f t="shared" si="0"/>
        <v>98.8</v>
      </c>
    </row>
    <row r="85" spans="1:9" s="5" customFormat="1" ht="20.25" customHeight="1">
      <c r="A85" s="349" t="s">
        <v>302</v>
      </c>
      <c r="B85" s="264" t="s">
        <v>195</v>
      </c>
      <c r="C85" s="327">
        <v>969</v>
      </c>
      <c r="D85" s="266">
        <v>503</v>
      </c>
      <c r="E85" s="267" t="s">
        <v>369</v>
      </c>
      <c r="F85" s="267" t="s">
        <v>196</v>
      </c>
      <c r="G85" s="268">
        <v>16900</v>
      </c>
      <c r="H85" s="278">
        <v>16711.5</v>
      </c>
      <c r="I85" s="269">
        <f t="shared" si="0"/>
        <v>98.9</v>
      </c>
    </row>
    <row r="86" spans="1:9" s="5" customFormat="1" ht="20.25" customHeight="1">
      <c r="A86" s="350" t="s">
        <v>407</v>
      </c>
      <c r="B86" s="264" t="s">
        <v>198</v>
      </c>
      <c r="C86" s="354">
        <v>969</v>
      </c>
      <c r="D86" s="336">
        <v>503</v>
      </c>
      <c r="E86" s="337" t="s">
        <v>369</v>
      </c>
      <c r="F86" s="337" t="s">
        <v>200</v>
      </c>
      <c r="G86" s="338">
        <v>370</v>
      </c>
      <c r="H86" s="355">
        <v>357.5</v>
      </c>
      <c r="I86" s="269">
        <f t="shared" si="0"/>
        <v>96.6</v>
      </c>
    </row>
    <row r="87" spans="1:9" s="10" customFormat="1" ht="30" customHeight="1">
      <c r="A87" s="230" t="s">
        <v>303</v>
      </c>
      <c r="B87" s="232" t="s">
        <v>74</v>
      </c>
      <c r="C87" s="280">
        <v>969</v>
      </c>
      <c r="D87" s="252">
        <v>503</v>
      </c>
      <c r="E87" s="253" t="s">
        <v>370</v>
      </c>
      <c r="F87" s="253"/>
      <c r="G87" s="254">
        <f>G88</f>
        <v>30</v>
      </c>
      <c r="H87" s="281">
        <f>H88</f>
        <v>30</v>
      </c>
      <c r="I87" s="255">
        <f t="shared" si="0"/>
        <v>100</v>
      </c>
    </row>
    <row r="88" spans="1:9" ht="18.75" customHeight="1">
      <c r="A88" s="356" t="s">
        <v>304</v>
      </c>
      <c r="B88" s="306" t="s">
        <v>195</v>
      </c>
      <c r="C88" s="357">
        <v>969</v>
      </c>
      <c r="D88" s="308">
        <v>503</v>
      </c>
      <c r="E88" s="310" t="s">
        <v>370</v>
      </c>
      <c r="F88" s="310" t="s">
        <v>196</v>
      </c>
      <c r="G88" s="311">
        <v>30</v>
      </c>
      <c r="H88" s="312">
        <v>30</v>
      </c>
      <c r="I88" s="313">
        <f t="shared" si="0"/>
        <v>100</v>
      </c>
    </row>
    <row r="89" spans="1:9" s="423" customFormat="1" ht="31.5" customHeight="1">
      <c r="A89" s="424" t="s">
        <v>408</v>
      </c>
      <c r="B89" s="425" t="s">
        <v>430</v>
      </c>
      <c r="C89" s="426">
        <v>969</v>
      </c>
      <c r="D89" s="427">
        <v>503</v>
      </c>
      <c r="E89" s="428" t="s">
        <v>431</v>
      </c>
      <c r="F89" s="428"/>
      <c r="G89" s="429">
        <f>G90</f>
        <v>1102.2</v>
      </c>
      <c r="H89" s="430">
        <f>H90</f>
        <v>1102.2</v>
      </c>
      <c r="I89" s="434">
        <f>ROUND(H89/G89*100,2)</f>
        <v>100</v>
      </c>
    </row>
    <row r="90" spans="1:9" s="235" customFormat="1" ht="18.75" customHeight="1">
      <c r="A90" s="431" t="s">
        <v>409</v>
      </c>
      <c r="B90" s="419" t="s">
        <v>195</v>
      </c>
      <c r="C90" s="420">
        <v>969</v>
      </c>
      <c r="D90" s="421">
        <v>503</v>
      </c>
      <c r="E90" s="422" t="s">
        <v>431</v>
      </c>
      <c r="F90" s="422" t="s">
        <v>196</v>
      </c>
      <c r="G90" s="432">
        <v>1102.2</v>
      </c>
      <c r="H90" s="433">
        <v>1102.2</v>
      </c>
      <c r="I90" s="394">
        <f t="shared" si="0"/>
        <v>100</v>
      </c>
    </row>
    <row r="91" spans="1:9" ht="18" customHeight="1">
      <c r="A91" s="230" t="s">
        <v>305</v>
      </c>
      <c r="B91" s="232" t="s">
        <v>145</v>
      </c>
      <c r="C91" s="280">
        <v>969</v>
      </c>
      <c r="D91" s="252">
        <v>503</v>
      </c>
      <c r="E91" s="253" t="s">
        <v>371</v>
      </c>
      <c r="F91" s="253"/>
      <c r="G91" s="254">
        <f>G92</f>
        <v>200</v>
      </c>
      <c r="H91" s="303">
        <f>H92</f>
        <v>199.1</v>
      </c>
      <c r="I91" s="255">
        <f t="shared" si="0"/>
        <v>99.6</v>
      </c>
    </row>
    <row r="92" spans="1:9" s="5" customFormat="1" ht="21" customHeight="1">
      <c r="A92" s="356" t="s">
        <v>432</v>
      </c>
      <c r="B92" s="306" t="s">
        <v>195</v>
      </c>
      <c r="C92" s="357">
        <v>969</v>
      </c>
      <c r="D92" s="308">
        <v>503</v>
      </c>
      <c r="E92" s="310" t="s">
        <v>371</v>
      </c>
      <c r="F92" s="310" t="s">
        <v>196</v>
      </c>
      <c r="G92" s="311">
        <v>200</v>
      </c>
      <c r="H92" s="358">
        <v>199.1</v>
      </c>
      <c r="I92" s="313">
        <f t="shared" si="0"/>
        <v>99.6</v>
      </c>
    </row>
    <row r="93" spans="1:9" s="10" customFormat="1" ht="30.75" customHeight="1">
      <c r="A93" s="230" t="s">
        <v>433</v>
      </c>
      <c r="B93" s="232" t="s">
        <v>147</v>
      </c>
      <c r="C93" s="280">
        <v>969</v>
      </c>
      <c r="D93" s="252">
        <v>503</v>
      </c>
      <c r="E93" s="253" t="s">
        <v>372</v>
      </c>
      <c r="F93" s="253"/>
      <c r="G93" s="254">
        <f>G94</f>
        <v>100</v>
      </c>
      <c r="H93" s="303">
        <f>H94</f>
        <v>100</v>
      </c>
      <c r="I93" s="386">
        <f t="shared" si="0"/>
        <v>100</v>
      </c>
    </row>
    <row r="94" spans="1:9" s="5" customFormat="1" ht="21" customHeight="1">
      <c r="A94" s="359" t="s">
        <v>434</v>
      </c>
      <c r="B94" s="282" t="s">
        <v>195</v>
      </c>
      <c r="C94" s="283">
        <v>969</v>
      </c>
      <c r="D94" s="284">
        <v>503</v>
      </c>
      <c r="E94" s="285" t="s">
        <v>372</v>
      </c>
      <c r="F94" s="285" t="s">
        <v>196</v>
      </c>
      <c r="G94" s="286">
        <v>100</v>
      </c>
      <c r="H94" s="360">
        <v>100</v>
      </c>
      <c r="I94" s="313">
        <f t="shared" si="0"/>
        <v>100</v>
      </c>
    </row>
    <row r="95" spans="1:9" s="10" customFormat="1" ht="17.25" customHeight="1">
      <c r="A95" s="361" t="s">
        <v>306</v>
      </c>
      <c r="B95" s="362" t="s">
        <v>16</v>
      </c>
      <c r="C95" s="323">
        <v>969</v>
      </c>
      <c r="D95" s="272">
        <v>700</v>
      </c>
      <c r="E95" s="273"/>
      <c r="F95" s="273"/>
      <c r="G95" s="274">
        <f>G96+G99</f>
        <v>690</v>
      </c>
      <c r="H95" s="274">
        <f>H96+H99</f>
        <v>687.5</v>
      </c>
      <c r="I95" s="275">
        <f t="shared" si="0"/>
        <v>99.6</v>
      </c>
    </row>
    <row r="96" spans="1:9" ht="17.25" customHeight="1">
      <c r="A96" s="98" t="s">
        <v>309</v>
      </c>
      <c r="B96" s="232" t="s">
        <v>234</v>
      </c>
      <c r="C96" s="280">
        <v>969</v>
      </c>
      <c r="D96" s="252">
        <v>705</v>
      </c>
      <c r="E96" s="253"/>
      <c r="F96" s="253"/>
      <c r="G96" s="254">
        <f>G97</f>
        <v>40</v>
      </c>
      <c r="H96" s="254">
        <f>H97</f>
        <v>38.5</v>
      </c>
      <c r="I96" s="255">
        <f aca="true" t="shared" si="2" ref="I96:I123">ROUND(H96/G96*100,1)</f>
        <v>96.3</v>
      </c>
    </row>
    <row r="97" spans="1:9" ht="62.25" customHeight="1">
      <c r="A97" s="99" t="s">
        <v>308</v>
      </c>
      <c r="B97" s="392" t="s">
        <v>235</v>
      </c>
      <c r="C97" s="334">
        <v>969</v>
      </c>
      <c r="D97" s="259">
        <v>705</v>
      </c>
      <c r="E97" s="260" t="s">
        <v>373</v>
      </c>
      <c r="F97" s="260"/>
      <c r="G97" s="261">
        <f>G98</f>
        <v>40</v>
      </c>
      <c r="H97" s="261">
        <f>H98</f>
        <v>38.5</v>
      </c>
      <c r="I97" s="262">
        <f t="shared" si="2"/>
        <v>96.3</v>
      </c>
    </row>
    <row r="98" spans="1:9" ht="20.25" customHeight="1">
      <c r="A98" s="142" t="s">
        <v>307</v>
      </c>
      <c r="B98" s="264" t="s">
        <v>195</v>
      </c>
      <c r="C98" s="327">
        <v>969</v>
      </c>
      <c r="D98" s="266">
        <v>705</v>
      </c>
      <c r="E98" s="267" t="s">
        <v>373</v>
      </c>
      <c r="F98" s="267" t="s">
        <v>196</v>
      </c>
      <c r="G98" s="268">
        <v>40</v>
      </c>
      <c r="H98" s="268">
        <v>38.5</v>
      </c>
      <c r="I98" s="313">
        <f t="shared" si="2"/>
        <v>96.3</v>
      </c>
    </row>
    <row r="99" spans="1:9" ht="15.75">
      <c r="A99" s="231" t="s">
        <v>310</v>
      </c>
      <c r="B99" s="436" t="s">
        <v>435</v>
      </c>
      <c r="C99" s="342">
        <v>969</v>
      </c>
      <c r="D99" s="343">
        <v>709</v>
      </c>
      <c r="E99" s="344"/>
      <c r="F99" s="344"/>
      <c r="G99" s="345">
        <f>G102+G104+G100</f>
        <v>650</v>
      </c>
      <c r="H99" s="274">
        <f>H102+H104+H100</f>
        <v>649</v>
      </c>
      <c r="I99" s="275">
        <f t="shared" si="2"/>
        <v>99.8</v>
      </c>
    </row>
    <row r="100" spans="1:9" s="10" customFormat="1" ht="46.5" customHeight="1">
      <c r="A100" s="234" t="s">
        <v>311</v>
      </c>
      <c r="B100" s="232" t="s">
        <v>313</v>
      </c>
      <c r="C100" s="363">
        <v>969</v>
      </c>
      <c r="D100" s="252">
        <v>707</v>
      </c>
      <c r="E100" s="253" t="s">
        <v>374</v>
      </c>
      <c r="F100" s="253"/>
      <c r="G100" s="254">
        <f>G101</f>
        <v>250</v>
      </c>
      <c r="H100" s="254">
        <f>H101</f>
        <v>249</v>
      </c>
      <c r="I100" s="255">
        <f t="shared" si="2"/>
        <v>99.6</v>
      </c>
    </row>
    <row r="101" spans="1:9" s="5" customFormat="1" ht="15.75">
      <c r="A101" s="335" t="s">
        <v>312</v>
      </c>
      <c r="B101" s="264" t="s">
        <v>195</v>
      </c>
      <c r="C101" s="365">
        <v>969</v>
      </c>
      <c r="D101" s="266">
        <v>707</v>
      </c>
      <c r="E101" s="285" t="s">
        <v>374</v>
      </c>
      <c r="F101" s="337" t="s">
        <v>196</v>
      </c>
      <c r="G101" s="338">
        <v>250</v>
      </c>
      <c r="H101" s="338">
        <v>249</v>
      </c>
      <c r="I101" s="269">
        <f t="shared" si="2"/>
        <v>99.6</v>
      </c>
    </row>
    <row r="102" spans="1:9" ht="30" customHeight="1">
      <c r="A102" s="98" t="s">
        <v>314</v>
      </c>
      <c r="B102" s="232" t="s">
        <v>316</v>
      </c>
      <c r="C102" s="363">
        <v>969</v>
      </c>
      <c r="D102" s="252">
        <v>707</v>
      </c>
      <c r="E102" s="253" t="s">
        <v>358</v>
      </c>
      <c r="F102" s="364"/>
      <c r="G102" s="254">
        <f>G103</f>
        <v>180</v>
      </c>
      <c r="H102" s="254">
        <f>H103</f>
        <v>180</v>
      </c>
      <c r="I102" s="255">
        <f t="shared" si="2"/>
        <v>100</v>
      </c>
    </row>
    <row r="103" spans="1:9" ht="21" customHeight="1">
      <c r="A103" s="142" t="s">
        <v>315</v>
      </c>
      <c r="B103" s="264" t="s">
        <v>195</v>
      </c>
      <c r="C103" s="365">
        <v>969</v>
      </c>
      <c r="D103" s="266">
        <v>707</v>
      </c>
      <c r="E103" s="267" t="s">
        <v>358</v>
      </c>
      <c r="F103" s="267">
        <v>200</v>
      </c>
      <c r="G103" s="268">
        <v>180</v>
      </c>
      <c r="H103" s="278">
        <v>180</v>
      </c>
      <c r="I103" s="269">
        <f t="shared" si="2"/>
        <v>100</v>
      </c>
    </row>
    <row r="104" spans="1:9" ht="63">
      <c r="A104" s="98" t="s">
        <v>317</v>
      </c>
      <c r="B104" s="232" t="s">
        <v>360</v>
      </c>
      <c r="C104" s="363">
        <v>969</v>
      </c>
      <c r="D104" s="252">
        <v>707</v>
      </c>
      <c r="E104" s="253" t="s">
        <v>375</v>
      </c>
      <c r="F104" s="364"/>
      <c r="G104" s="254">
        <f>G105</f>
        <v>220</v>
      </c>
      <c r="H104" s="281">
        <f>H105</f>
        <v>220</v>
      </c>
      <c r="I104" s="255">
        <f t="shared" si="2"/>
        <v>100</v>
      </c>
    </row>
    <row r="105" spans="1:9" s="5" customFormat="1" ht="22.5" customHeight="1">
      <c r="A105" s="142" t="s">
        <v>318</v>
      </c>
      <c r="B105" s="264" t="s">
        <v>195</v>
      </c>
      <c r="C105" s="327">
        <v>969</v>
      </c>
      <c r="D105" s="266">
        <v>707</v>
      </c>
      <c r="E105" s="267" t="s">
        <v>375</v>
      </c>
      <c r="F105" s="267">
        <v>200</v>
      </c>
      <c r="G105" s="268">
        <v>220</v>
      </c>
      <c r="H105" s="278">
        <v>220</v>
      </c>
      <c r="I105" s="269">
        <f t="shared" si="2"/>
        <v>100</v>
      </c>
    </row>
    <row r="106" spans="1:9" ht="16.5" customHeight="1">
      <c r="A106" s="340" t="s">
        <v>320</v>
      </c>
      <c r="B106" s="341" t="s">
        <v>78</v>
      </c>
      <c r="C106" s="342">
        <v>969</v>
      </c>
      <c r="D106" s="343">
        <v>800</v>
      </c>
      <c r="E106" s="273"/>
      <c r="F106" s="344"/>
      <c r="G106" s="345">
        <f>G107+G110</f>
        <v>16305</v>
      </c>
      <c r="H106" s="345">
        <f>H107+H110</f>
        <v>16035.2</v>
      </c>
      <c r="I106" s="346">
        <f t="shared" si="2"/>
        <v>98.3</v>
      </c>
    </row>
    <row r="107" spans="1:9" ht="15.75">
      <c r="A107" s="109" t="s">
        <v>321</v>
      </c>
      <c r="B107" s="232" t="s">
        <v>18</v>
      </c>
      <c r="C107" s="280">
        <v>969</v>
      </c>
      <c r="D107" s="252">
        <v>801</v>
      </c>
      <c r="E107" s="305"/>
      <c r="F107" s="253"/>
      <c r="G107" s="254">
        <f>G108</f>
        <v>13855</v>
      </c>
      <c r="H107" s="254">
        <f>H108</f>
        <v>13613.7</v>
      </c>
      <c r="I107" s="255">
        <f t="shared" si="2"/>
        <v>98.3</v>
      </c>
    </row>
    <row r="108" spans="1:9" ht="31.5">
      <c r="A108" s="99" t="s">
        <v>322</v>
      </c>
      <c r="B108" s="257" t="s">
        <v>79</v>
      </c>
      <c r="C108" s="334">
        <v>969</v>
      </c>
      <c r="D108" s="259">
        <v>801</v>
      </c>
      <c r="E108" s="260" t="s">
        <v>376</v>
      </c>
      <c r="F108" s="260"/>
      <c r="G108" s="261">
        <f>G109</f>
        <v>13855</v>
      </c>
      <c r="H108" s="261">
        <f>H109</f>
        <v>13613.7</v>
      </c>
      <c r="I108" s="262">
        <f t="shared" si="2"/>
        <v>98.3</v>
      </c>
    </row>
    <row r="109" spans="1:9" s="5" customFormat="1" ht="15.75">
      <c r="A109" s="142" t="s">
        <v>323</v>
      </c>
      <c r="B109" s="264" t="s">
        <v>195</v>
      </c>
      <c r="C109" s="327">
        <v>969</v>
      </c>
      <c r="D109" s="266">
        <v>801</v>
      </c>
      <c r="E109" s="267" t="s">
        <v>376</v>
      </c>
      <c r="F109" s="267" t="s">
        <v>196</v>
      </c>
      <c r="G109" s="268">
        <v>13855</v>
      </c>
      <c r="H109" s="268">
        <v>13613.7</v>
      </c>
      <c r="I109" s="269">
        <f t="shared" si="2"/>
        <v>98.3</v>
      </c>
    </row>
    <row r="110" spans="1:9" ht="15.75">
      <c r="A110" s="98" t="s">
        <v>324</v>
      </c>
      <c r="B110" s="232" t="s">
        <v>160</v>
      </c>
      <c r="C110" s="280">
        <v>969</v>
      </c>
      <c r="D110" s="252">
        <v>804</v>
      </c>
      <c r="E110" s="253"/>
      <c r="F110" s="253"/>
      <c r="G110" s="254">
        <f>G113+G111</f>
        <v>2450</v>
      </c>
      <c r="H110" s="254">
        <f>H113+H111</f>
        <v>2421.5</v>
      </c>
      <c r="I110" s="255">
        <f t="shared" si="2"/>
        <v>98.8</v>
      </c>
    </row>
    <row r="111" spans="1:9" ht="31.5">
      <c r="A111" s="234" t="s">
        <v>325</v>
      </c>
      <c r="B111" s="232" t="s">
        <v>420</v>
      </c>
      <c r="C111" s="280">
        <v>969</v>
      </c>
      <c r="D111" s="252">
        <v>804</v>
      </c>
      <c r="E111" s="253" t="s">
        <v>377</v>
      </c>
      <c r="F111" s="253"/>
      <c r="G111" s="254">
        <f>G112</f>
        <v>2100</v>
      </c>
      <c r="H111" s="281">
        <f>H112</f>
        <v>2072.5</v>
      </c>
      <c r="I111" s="255">
        <f>ROUND(H111/G111*100,1)</f>
        <v>98.7</v>
      </c>
    </row>
    <row r="112" spans="1:9" ht="15.75">
      <c r="A112" s="335" t="s">
        <v>326</v>
      </c>
      <c r="B112" s="306" t="s">
        <v>195</v>
      </c>
      <c r="C112" s="357">
        <v>969</v>
      </c>
      <c r="D112" s="308">
        <v>804</v>
      </c>
      <c r="E112" s="309" t="s">
        <v>377</v>
      </c>
      <c r="F112" s="310" t="s">
        <v>196</v>
      </c>
      <c r="G112" s="311">
        <v>2100</v>
      </c>
      <c r="H112" s="311">
        <v>2072.5</v>
      </c>
      <c r="I112" s="313">
        <f>ROUND(H112/G112*100,1)</f>
        <v>98.7</v>
      </c>
    </row>
    <row r="113" spans="1:9" s="10" customFormat="1" ht="31.5">
      <c r="A113" s="99" t="s">
        <v>410</v>
      </c>
      <c r="B113" s="232" t="s">
        <v>239</v>
      </c>
      <c r="C113" s="280">
        <v>969</v>
      </c>
      <c r="D113" s="252">
        <v>804</v>
      </c>
      <c r="E113" s="253" t="s">
        <v>359</v>
      </c>
      <c r="F113" s="253"/>
      <c r="G113" s="254">
        <f>G114</f>
        <v>350</v>
      </c>
      <c r="H113" s="254">
        <f>H114</f>
        <v>349</v>
      </c>
      <c r="I113" s="255">
        <f t="shared" si="2"/>
        <v>99.7</v>
      </c>
    </row>
    <row r="114" spans="1:9" ht="15.75">
      <c r="A114" s="142" t="s">
        <v>411</v>
      </c>
      <c r="B114" s="264" t="s">
        <v>195</v>
      </c>
      <c r="C114" s="327">
        <v>969</v>
      </c>
      <c r="D114" s="266">
        <v>804</v>
      </c>
      <c r="E114" s="267" t="s">
        <v>359</v>
      </c>
      <c r="F114" s="267" t="s">
        <v>196</v>
      </c>
      <c r="G114" s="268">
        <v>350</v>
      </c>
      <c r="H114" s="268">
        <v>349</v>
      </c>
      <c r="I114" s="269">
        <f t="shared" si="2"/>
        <v>99.7</v>
      </c>
    </row>
    <row r="115" spans="1:9" s="10" customFormat="1" ht="15.75">
      <c r="A115" s="100" t="s">
        <v>327</v>
      </c>
      <c r="B115" s="396" t="s">
        <v>19</v>
      </c>
      <c r="C115" s="271">
        <v>969</v>
      </c>
      <c r="D115" s="272">
        <v>1000</v>
      </c>
      <c r="E115" s="273"/>
      <c r="F115" s="273"/>
      <c r="G115" s="274">
        <f>G119+G116</f>
        <v>19181</v>
      </c>
      <c r="H115" s="366">
        <f>H119+H116</f>
        <v>18170.9</v>
      </c>
      <c r="I115" s="275">
        <f t="shared" si="2"/>
        <v>94.7</v>
      </c>
    </row>
    <row r="116" spans="1:9" s="10" customFormat="1" ht="15.75">
      <c r="A116" s="98" t="s">
        <v>328</v>
      </c>
      <c r="B116" s="232" t="s">
        <v>387</v>
      </c>
      <c r="C116" s="251">
        <v>969</v>
      </c>
      <c r="D116" s="252">
        <v>1003</v>
      </c>
      <c r="E116" s="253"/>
      <c r="F116" s="253"/>
      <c r="G116" s="254">
        <f>G117</f>
        <v>165</v>
      </c>
      <c r="H116" s="281">
        <f>H117</f>
        <v>162.2</v>
      </c>
      <c r="I116" s="255">
        <f t="shared" si="2"/>
        <v>98.3</v>
      </c>
    </row>
    <row r="117" spans="1:9" s="10" customFormat="1" ht="31.5">
      <c r="A117" s="387" t="s">
        <v>412</v>
      </c>
      <c r="B117" s="257" t="s">
        <v>388</v>
      </c>
      <c r="C117" s="258">
        <v>969</v>
      </c>
      <c r="D117" s="259">
        <v>1003</v>
      </c>
      <c r="E117" s="260" t="s">
        <v>389</v>
      </c>
      <c r="F117" s="260"/>
      <c r="G117" s="261">
        <f>G118</f>
        <v>165</v>
      </c>
      <c r="H117" s="393">
        <f>H118</f>
        <v>162.2</v>
      </c>
      <c r="I117" s="262">
        <f t="shared" si="2"/>
        <v>98.3</v>
      </c>
    </row>
    <row r="118" spans="1:9" s="10" customFormat="1" ht="15.75">
      <c r="A118" s="378" t="s">
        <v>413</v>
      </c>
      <c r="B118" s="282" t="s">
        <v>330</v>
      </c>
      <c r="C118" s="367">
        <v>969</v>
      </c>
      <c r="D118" s="284">
        <v>1003</v>
      </c>
      <c r="E118" s="285" t="s">
        <v>389</v>
      </c>
      <c r="F118" s="285" t="s">
        <v>245</v>
      </c>
      <c r="G118" s="286">
        <v>165</v>
      </c>
      <c r="H118" s="287">
        <v>162.2</v>
      </c>
      <c r="I118" s="394">
        <f t="shared" si="2"/>
        <v>98.3</v>
      </c>
    </row>
    <row r="119" spans="1:9" s="10" customFormat="1" ht="18.75" customHeight="1">
      <c r="A119" s="231" t="s">
        <v>414</v>
      </c>
      <c r="B119" s="396" t="s">
        <v>20</v>
      </c>
      <c r="C119" s="271">
        <v>969</v>
      </c>
      <c r="D119" s="272">
        <v>1004</v>
      </c>
      <c r="E119" s="273"/>
      <c r="F119" s="273"/>
      <c r="G119" s="274">
        <f>G120+G122</f>
        <v>19016</v>
      </c>
      <c r="H119" s="274">
        <f>H120+H122</f>
        <v>18008.7</v>
      </c>
      <c r="I119" s="275">
        <f t="shared" si="2"/>
        <v>94.7</v>
      </c>
    </row>
    <row r="120" spans="1:9" s="10" customFormat="1" ht="47.25">
      <c r="A120" s="230" t="s">
        <v>415</v>
      </c>
      <c r="B120" s="232" t="s">
        <v>329</v>
      </c>
      <c r="C120" s="251">
        <v>969</v>
      </c>
      <c r="D120" s="252">
        <v>1004</v>
      </c>
      <c r="E120" s="253" t="s">
        <v>378</v>
      </c>
      <c r="F120" s="253"/>
      <c r="G120" s="254">
        <f>G121</f>
        <v>12822.7</v>
      </c>
      <c r="H120" s="254">
        <f>H121</f>
        <v>12125.4</v>
      </c>
      <c r="I120" s="255">
        <f t="shared" si="2"/>
        <v>94.6</v>
      </c>
    </row>
    <row r="121" spans="1:9" ht="15.75">
      <c r="A121" s="143" t="s">
        <v>416</v>
      </c>
      <c r="B121" s="282" t="s">
        <v>330</v>
      </c>
      <c r="C121" s="367">
        <v>969</v>
      </c>
      <c r="D121" s="284">
        <v>1004</v>
      </c>
      <c r="E121" s="285" t="s">
        <v>378</v>
      </c>
      <c r="F121" s="285" t="s">
        <v>245</v>
      </c>
      <c r="G121" s="286">
        <v>12822.7</v>
      </c>
      <c r="H121" s="286">
        <v>12125.4</v>
      </c>
      <c r="I121" s="368">
        <f t="shared" si="2"/>
        <v>94.6</v>
      </c>
    </row>
    <row r="122" spans="1:9" s="10" customFormat="1" ht="47.25">
      <c r="A122" s="234" t="s">
        <v>417</v>
      </c>
      <c r="B122" s="369" t="s">
        <v>379</v>
      </c>
      <c r="C122" s="370">
        <v>969</v>
      </c>
      <c r="D122" s="353">
        <v>1004</v>
      </c>
      <c r="E122" s="305" t="s">
        <v>380</v>
      </c>
      <c r="F122" s="305"/>
      <c r="G122" s="371">
        <f>G123</f>
        <v>6193.3</v>
      </c>
      <c r="H122" s="372">
        <f>H123</f>
        <v>5883.3</v>
      </c>
      <c r="I122" s="373">
        <f t="shared" si="2"/>
        <v>95</v>
      </c>
    </row>
    <row r="123" spans="1:9" ht="16.5" customHeight="1">
      <c r="A123" s="142" t="s">
        <v>418</v>
      </c>
      <c r="B123" s="282" t="s">
        <v>330</v>
      </c>
      <c r="C123" s="265">
        <v>969</v>
      </c>
      <c r="D123" s="266">
        <v>1004</v>
      </c>
      <c r="E123" s="267" t="s">
        <v>380</v>
      </c>
      <c r="F123" s="267" t="s">
        <v>245</v>
      </c>
      <c r="G123" s="268">
        <v>6193.3</v>
      </c>
      <c r="H123" s="278">
        <v>5883.3</v>
      </c>
      <c r="I123" s="269">
        <f t="shared" si="2"/>
        <v>95</v>
      </c>
    </row>
    <row r="124" spans="1:9" ht="15.75">
      <c r="A124" s="233" t="s">
        <v>331</v>
      </c>
      <c r="B124" s="374" t="s">
        <v>81</v>
      </c>
      <c r="C124" s="323">
        <v>969</v>
      </c>
      <c r="D124" s="272">
        <v>1100</v>
      </c>
      <c r="E124" s="273"/>
      <c r="F124" s="273"/>
      <c r="G124" s="274">
        <f aca="true" t="shared" si="3" ref="G124:H126">G125</f>
        <v>460</v>
      </c>
      <c r="H124" s="274">
        <f t="shared" si="3"/>
        <v>456</v>
      </c>
      <c r="I124" s="275">
        <f aca="true" t="shared" si="4" ref="I124:I132">ROUND(H124/G124*100,1)</f>
        <v>99.1</v>
      </c>
    </row>
    <row r="125" spans="1:9" ht="15.75">
      <c r="A125" s="375" t="s">
        <v>332</v>
      </c>
      <c r="B125" s="376" t="s">
        <v>382</v>
      </c>
      <c r="C125" s="377">
        <v>969</v>
      </c>
      <c r="D125" s="353">
        <v>1101</v>
      </c>
      <c r="E125" s="305" t="s">
        <v>383</v>
      </c>
      <c r="F125" s="305"/>
      <c r="G125" s="371">
        <f t="shared" si="3"/>
        <v>460</v>
      </c>
      <c r="H125" s="371">
        <f t="shared" si="3"/>
        <v>456</v>
      </c>
      <c r="I125" s="373">
        <f t="shared" si="4"/>
        <v>99.1</v>
      </c>
    </row>
    <row r="126" spans="1:9" ht="63" customHeight="1">
      <c r="A126" s="395" t="s">
        <v>333</v>
      </c>
      <c r="B126" s="257" t="s">
        <v>381</v>
      </c>
      <c r="C126" s="334">
        <v>969</v>
      </c>
      <c r="D126" s="259">
        <v>1101</v>
      </c>
      <c r="E126" s="260" t="s">
        <v>383</v>
      </c>
      <c r="F126" s="260"/>
      <c r="G126" s="261">
        <f t="shared" si="3"/>
        <v>460</v>
      </c>
      <c r="H126" s="261">
        <f t="shared" si="3"/>
        <v>456</v>
      </c>
      <c r="I126" s="262">
        <f t="shared" si="4"/>
        <v>99.1</v>
      </c>
    </row>
    <row r="127" spans="1:9" ht="15.75">
      <c r="A127" s="119" t="s">
        <v>334</v>
      </c>
      <c r="B127" s="264" t="s">
        <v>195</v>
      </c>
      <c r="C127" s="327">
        <v>969</v>
      </c>
      <c r="D127" s="266">
        <v>1101</v>
      </c>
      <c r="E127" s="267" t="s">
        <v>383</v>
      </c>
      <c r="F127" s="267" t="s">
        <v>196</v>
      </c>
      <c r="G127" s="268">
        <v>460</v>
      </c>
      <c r="H127" s="268">
        <v>456</v>
      </c>
      <c r="I127" s="269">
        <f t="shared" si="4"/>
        <v>99.1</v>
      </c>
    </row>
    <row r="128" spans="1:9" ht="15.75">
      <c r="A128" s="233" t="s">
        <v>335</v>
      </c>
      <c r="B128" s="362" t="s">
        <v>41</v>
      </c>
      <c r="C128" s="323">
        <v>969</v>
      </c>
      <c r="D128" s="272">
        <v>1200</v>
      </c>
      <c r="E128" s="273"/>
      <c r="F128" s="273"/>
      <c r="G128" s="274">
        <f aca="true" t="shared" si="5" ref="G128:H130">G129</f>
        <v>534.5</v>
      </c>
      <c r="H128" s="274">
        <f t="shared" si="5"/>
        <v>527.9</v>
      </c>
      <c r="I128" s="275">
        <f t="shared" si="4"/>
        <v>98.8</v>
      </c>
    </row>
    <row r="129" spans="1:9" s="3" customFormat="1" ht="14.25" customHeight="1">
      <c r="A129" s="234" t="s">
        <v>336</v>
      </c>
      <c r="B129" s="376" t="s">
        <v>124</v>
      </c>
      <c r="C129" s="377">
        <v>969</v>
      </c>
      <c r="D129" s="353">
        <v>1202</v>
      </c>
      <c r="E129" s="305"/>
      <c r="F129" s="305"/>
      <c r="G129" s="371">
        <f t="shared" si="5"/>
        <v>534.5</v>
      </c>
      <c r="H129" s="371">
        <f t="shared" si="5"/>
        <v>527.9</v>
      </c>
      <c r="I129" s="373">
        <f t="shared" si="4"/>
        <v>98.8</v>
      </c>
    </row>
    <row r="130" spans="1:9" ht="18.75" customHeight="1">
      <c r="A130" s="99" t="s">
        <v>337</v>
      </c>
      <c r="B130" s="257" t="s">
        <v>384</v>
      </c>
      <c r="C130" s="334">
        <v>969</v>
      </c>
      <c r="D130" s="259">
        <v>1202</v>
      </c>
      <c r="E130" s="260" t="s">
        <v>386</v>
      </c>
      <c r="F130" s="260"/>
      <c r="G130" s="261">
        <f t="shared" si="5"/>
        <v>534.5</v>
      </c>
      <c r="H130" s="261">
        <f t="shared" si="5"/>
        <v>527.9</v>
      </c>
      <c r="I130" s="262">
        <f t="shared" si="4"/>
        <v>98.8</v>
      </c>
    </row>
    <row r="131" spans="1:9" ht="18.75" customHeight="1">
      <c r="A131" s="378" t="s">
        <v>338</v>
      </c>
      <c r="B131" s="306" t="s">
        <v>195</v>
      </c>
      <c r="C131" s="357">
        <v>969</v>
      </c>
      <c r="D131" s="308">
        <v>1202</v>
      </c>
      <c r="E131" s="310" t="s">
        <v>385</v>
      </c>
      <c r="F131" s="310" t="s">
        <v>196</v>
      </c>
      <c r="G131" s="311">
        <v>534.5</v>
      </c>
      <c r="H131" s="311">
        <v>527.9</v>
      </c>
      <c r="I131" s="313">
        <f t="shared" si="4"/>
        <v>98.8</v>
      </c>
    </row>
    <row r="132" spans="1:9" ht="16.5" customHeight="1">
      <c r="A132" s="379"/>
      <c r="B132" s="380" t="s">
        <v>339</v>
      </c>
      <c r="C132" s="380"/>
      <c r="D132" s="381"/>
      <c r="E132" s="382"/>
      <c r="F132" s="382"/>
      <c r="G132" s="383">
        <f>G9+G25</f>
        <v>133587.09999999998</v>
      </c>
      <c r="H132" s="383">
        <f>H9+H25</f>
        <v>130894.9</v>
      </c>
      <c r="I132" s="384">
        <f t="shared" si="4"/>
        <v>98</v>
      </c>
    </row>
    <row r="141" ht="15">
      <c r="B141" s="138"/>
    </row>
  </sheetData>
  <sheetProtection/>
  <mergeCells count="9"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rintOptions horizontalCentered="1"/>
  <pageMargins left="0.2362204724409449" right="0.1968503937007874" top="0.25" bottom="0.26" header="0.21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2018-03-29T13:12:29Z</cp:lastPrinted>
  <dcterms:created xsi:type="dcterms:W3CDTF">1996-10-08T23:32:33Z</dcterms:created>
  <dcterms:modified xsi:type="dcterms:W3CDTF">2018-05-14T14:48:32Z</dcterms:modified>
  <cp:category/>
  <cp:version/>
  <cp:contentType/>
  <cp:contentStatus/>
</cp:coreProperties>
</file>