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ДОХ" sheetId="1" r:id="rId1"/>
    <sheet name="Отчет РАСХ" sheetId="2" r:id="rId2"/>
    <sheet name="ОтчетДефицит" sheetId="3" r:id="rId3"/>
  </sheets>
  <definedNames/>
  <calcPr fullCalcOnLoad="1"/>
</workbook>
</file>

<file path=xl/sharedStrings.xml><?xml version="1.0" encoding="utf-8"?>
<sst xmlns="http://schemas.openxmlformats.org/spreadsheetml/2006/main" count="416" uniqueCount="232">
  <si>
    <t>(тыс.руб.)</t>
  </si>
  <si>
    <t>Источники доходов</t>
  </si>
  <si>
    <t>Налоги на совокупный доход</t>
  </si>
  <si>
    <t xml:space="preserve">Единый налог на вмененный доход для отдельных видов деятельности 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</si>
  <si>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</si>
  <si>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</si>
  <si>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</si>
  <si>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</si>
  <si>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</si>
  <si>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</si>
  <si>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000</t>
  </si>
  <si>
    <t>НАЛОГОВЫЕ И НЕНАЛОГОВЫЕ ДОХОДЫ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</si>
  <si>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</si>
  <si>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</si>
  <si>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</si>
  <si>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</si>
  <si>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</si>
  <si>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</si>
  <si>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</si>
  <si>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</si>
  <si>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</si>
  <si>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</si>
  <si>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</si>
  <si>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</si>
  <si>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</si>
  <si>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</si>
  <si>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</si>
  <si>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</si>
  <si>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</si>
  <si>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</si>
  <si>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</si>
  <si>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</si>
  <si>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</si>
  <si>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Изменение остатков средств на счетах по учету средств бюджета</t>
  </si>
  <si>
    <t>969 01 05 00 00 00 0000 500</t>
  </si>
  <si>
    <t>Увеличение   остатков средств  бюджетов</t>
  </si>
  <si>
    <t>969 01 05 02 01 03 0000 510</t>
  </si>
  <si>
    <t>969 01 05 00 00 00 0000 600</t>
  </si>
  <si>
    <t>Уменьшение  остатков средств  бюджетов</t>
  </si>
  <si>
    <t>969 01 05 02 01 03 0000 610</t>
  </si>
  <si>
    <t>Итого источников внутреннего финансирования дефицита бюджета</t>
  </si>
  <si>
    <t xml:space="preserve">Исполнено 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</si>
  <si>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</si>
  <si>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</si>
  <si>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</si>
  <si>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</si>
  <si>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</si>
  <si>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</si>
  <si>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</si>
  <si>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</si>
  <si>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Доходы от оказания платных услуг (работ) и компенсации затрат государства</t>
  </si>
  <si>
    <t>0104</t>
  </si>
  <si>
    <t>0113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</si>
  <si>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</si>
  <si>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</si>
  <si>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</si>
  <si>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</si>
  <si>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</si>
  <si>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</si>
  <si>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 xml:space="preserve">           3.   Источники финансирования дефицита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</si>
  <si>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</si>
  <si>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</si>
  <si>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 и кинематографии</t>
  </si>
  <si>
    <t xml:space="preserve">000 01 05 00 00 00 0000 000 </t>
  </si>
  <si>
    <t>Резервный фонд Местной Администрации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</si>
  <si>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</si>
  <si>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Защита населения и территории  от чрезвычайных ситуаций природного и техногенного характера, гражданская оборона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</si>
  <si>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</si>
  <si>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</si>
  <si>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</si>
  <si>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</si>
  <si>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</si>
  <si>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</si>
  <si>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</si>
  <si>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Налог, взимаемый в связи с применением патентной системы налогообложения</t>
  </si>
  <si>
    <t>Иные бюджетные ассигнования</t>
  </si>
  <si>
    <t>200</t>
  </si>
  <si>
    <t>100</t>
  </si>
  <si>
    <t>Содержание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</si>
  <si>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</si>
  <si>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</si>
  <si>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</si>
  <si>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</si>
  <si>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обеспечение доступа к информации о деятельности органов местного самоуправления</t>
  </si>
  <si>
    <t xml:space="preserve">Осуществление закупок товаров, услуг для обеспечения муниципальных нужд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</si>
  <si>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 - оздоровительных меропритяий и спортивных мероприятий муниципального образования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</si>
  <si>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</si>
  <si>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</si>
  <si>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Расходы на исполнение государственных полномочий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</si>
  <si>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</si>
  <si>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Создание зон отдыха: обустройство, содержание и уборка территорий детских и спортивных площадок </t>
  </si>
  <si>
    <t>Уплата членских взносов на осуществление деятельности Совета муниципальных образований Санкт-Петербурга и содержание его органа</t>
  </si>
  <si>
    <t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</si>
  <si>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</si>
  <si>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</si>
  <si>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Ликвидация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</si>
  <si>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РАСХОДЫ   БЮДЖЕТА - всего</t>
  </si>
  <si>
    <t>в том числе:</t>
  </si>
  <si>
    <t>Опубликование муниципальных правовых актов, иной информации</t>
  </si>
  <si>
    <t>НАЦИОНАЛЬНАЯ ЭКОНОМИКА</t>
  </si>
  <si>
    <t>ДОХОДЫ БЮДЖЕТА - всего</t>
  </si>
  <si>
    <t>000 1 05 00000 00 0000 000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</si>
  <si>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</si>
  <si>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</si>
  <si>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</si>
  <si>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</si>
  <si>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</si>
  <si>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</si>
  <si>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</si>
  <si>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182 1 05 02010 02 0000 110</t>
  </si>
  <si>
    <t>000 1 13 00000 00 0000 000</t>
  </si>
  <si>
    <t>000 1 13 02993 03 0000 130</t>
  </si>
  <si>
    <t>000 1 16 00000 00 0000 000</t>
  </si>
  <si>
    <t>182 1 16 06000 01 0000 140</t>
  </si>
  <si>
    <t>806 1 16 90030 03 0100 140</t>
  </si>
  <si>
    <t>860 1 16 90030 03 0100 140</t>
  </si>
  <si>
    <t>860 1 16 90030 03 0200 140</t>
  </si>
  <si>
    <t>000 2 00 00000 00 0000 000</t>
  </si>
  <si>
    <t>000 2 02 00000 00 0000 000</t>
  </si>
  <si>
    <t>000  1 00 00000 00 0000 000</t>
  </si>
  <si>
    <t>182 1 05 02020 02 0000 110</t>
  </si>
  <si>
    <t>182 1 05 04000 02 0000 110</t>
  </si>
  <si>
    <t>182 1 05 04030 02 0000 110</t>
  </si>
  <si>
    <t>000 1 16 90000 00 0000 140</t>
  </si>
  <si>
    <t xml:space="preserve">000 1 16 90030 03 0000 140 </t>
  </si>
  <si>
    <t>807 1 16 90030 03 0100 140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</si>
  <si>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</si>
  <si>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</si>
  <si>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к Решению МС № 02-03/___   от __________ </t>
  </si>
  <si>
    <t>ПРОЕКТ</t>
  </si>
  <si>
    <t>00200 00010</t>
  </si>
  <si>
    <t>00200 00021</t>
  </si>
  <si>
    <t>00200 00022</t>
  </si>
  <si>
    <t>00200 00023</t>
  </si>
  <si>
    <t>00200 00031</t>
  </si>
  <si>
    <t>00200 00032</t>
  </si>
  <si>
    <t>09200 00440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</si>
  <si>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</si>
  <si>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</si>
  <si>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</si>
  <si>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>09200 G0100</t>
  </si>
  <si>
    <t>Субвенции местным бюджетам на выполнение передаваемых полномочий субъектов Российской Федерации</t>
  </si>
  <si>
    <t>Субвенции 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</si>
  <si>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</si>
  <si>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</si>
  <si>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>824 1 16 90030 03 0100 140</t>
  </si>
  <si>
    <t xml:space="preserve">                                        1.   Доходы бюджета </t>
  </si>
  <si>
    <t>Увеличение прочих остатков денежных средств  бюджетов внутригородских муниципальных образований городов федерального значения</t>
  </si>
  <si>
    <t>Уменьшение прочих остатков денежных средств  бюджетов внутригородских муниципальных образований городов федерального значения</t>
  </si>
  <si>
    <t xml:space="preserve">                                   Отчет об исполнении бюджета внутригородского муниципального образования Санкт-Петербурга</t>
  </si>
  <si>
    <t>Резервные фонды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</si>
  <si>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</si>
  <si>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Текущий ремонт и озеленение придомовых территорий и дворовых территорий, включая проезды и въезды,пешеходные дорожки: организация дополнительных парковочных мест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</si>
  <si>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</si>
  <si>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</si>
  <si>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</si>
  <si>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Физическая культура</t>
  </si>
  <si>
    <t>00200 G0850</t>
  </si>
  <si>
    <t>00200 Г0850</t>
  </si>
  <si>
    <t>07000 00060</t>
  </si>
  <si>
    <t>09200 00075</t>
  </si>
  <si>
    <t>09200 00076</t>
  </si>
  <si>
    <t>79500 00510</t>
  </si>
  <si>
    <t>79500 00520</t>
  </si>
  <si>
    <t>79500 00530</t>
  </si>
  <si>
    <t>21900 00090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</si>
  <si>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</si>
  <si>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</si>
  <si>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</si>
  <si>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</si>
  <si>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</si>
  <si>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</si>
  <si>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</si>
  <si>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</si>
  <si>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</si>
  <si>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</si>
  <si>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</si>
  <si>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</si>
  <si>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</si>
  <si>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45000 00200</t>
  </si>
  <si>
    <t>45000 00560</t>
  </si>
  <si>
    <t>50500 00230</t>
  </si>
  <si>
    <t>300</t>
  </si>
  <si>
    <t>51100 G0860</t>
  </si>
  <si>
    <t>51100 G0870</t>
  </si>
  <si>
    <t>51200 00240</t>
  </si>
  <si>
    <t>45700 00250</t>
  </si>
  <si>
    <t>Организации и проведение досуговых мероприятий для жителей муниципального образования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</si>
  <si>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</si>
  <si>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государственных (муниципальных) нужд</t>
  </si>
  <si>
    <t>Общеэкономические вопросы</t>
  </si>
  <si>
    <t>51000 00101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</si>
  <si>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</si>
  <si>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</si>
  <si>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</si>
  <si>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</si>
  <si>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Субвенции  бюджетам бюджетной системы Российской Федерации </t>
  </si>
  <si>
    <t>000 2 02 30024 00 0000 151</t>
  </si>
  <si>
    <t>969 2 02 30024 03 0100 151</t>
  </si>
  <si>
    <t>969 2 02 30024 03 0200 151</t>
  </si>
  <si>
    <t>969 2 02 30027 03 0100 151</t>
  </si>
  <si>
    <t>969 2 02 30027 03 0200 151</t>
  </si>
  <si>
    <t>Субвенции бюджетам  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</si>
  <si>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муниципальный округ Юнтолово за 2018 год</t>
  </si>
  <si>
    <t>000 1 13 02990 00 0000 130</t>
  </si>
  <si>
    <t>Прочие доходы от компенсации затрат государства</t>
  </si>
  <si>
    <t>867 1 13 02993 03 0100 130</t>
  </si>
  <si>
    <t>000 1 05 01000 00 0000 110</t>
  </si>
  <si>
    <t>000 1 05 02000 02 0000 110</t>
  </si>
  <si>
    <t>969 1 16 90030 03 0400 140</t>
  </si>
  <si>
    <t>Денежные средства от уплаты поставщиком (подрядчиком, исполнителем) неустойки (штраф, пени)за неисполнение или ненадлежащее исполнение им условий гражданско-правовой сделки</t>
  </si>
  <si>
    <t>000 2 02 30000 00 0000 151</t>
  </si>
  <si>
    <t>969 2 02 30024 03 0000 151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</si>
  <si>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 </t>
  </si>
  <si>
    <t>000  2 02 30027 00 0000 151</t>
  </si>
  <si>
    <t>000 2 02 30027 03 0000 151</t>
  </si>
  <si>
    <t>Содержание депутатов, осуществляющих свои полномочия на постоянной основе</t>
  </si>
  <si>
    <t>Компенсация депутатам, осуществляющим свои полномочия на непостоянной основе</t>
  </si>
  <si>
    <t>Содержание и обеспечение деятельности представительного органа муниципального образования</t>
  </si>
  <si>
    <t>09200 00072</t>
  </si>
  <si>
    <t>Расходы на исполнение судебных актов и уплату штрафов</t>
  </si>
  <si>
    <t>Ведомственная целевая программа участия в профилактике терроризма и экстремизма, а также минимизации и (или) ликвидации последствий их проявлений на территории муниципального образования</t>
  </si>
  <si>
    <t>79500 00540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</si>
  <si>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</si>
  <si>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</si>
  <si>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Предоставление субсидий бюджетным, автономным учреждениям и иным некоммерческим организациям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</si>
  <si>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</si>
  <si>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</si>
  <si>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Проведение работ по военно-патриотическому воспитанию граждан муниципального образования</t>
  </si>
  <si>
    <t>43100 00191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</si>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</sst>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0.000"/>
  </numFmts>
  <fonts count="52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180" fontId="6" fillId="0" borderId="12" xfId="0" applyNumberFormat="1" applyFont="1" applyBorder="1" applyAlignment="1">
      <alignment horizontal="right" vertical="justify"/>
    </xf>
    <xf numFmtId="0" fontId="6" fillId="0" borderId="13" xfId="0" applyFont="1" applyBorder="1" applyAlignment="1">
      <alignment vertical="justify"/>
    </xf>
    <xf numFmtId="180" fontId="4" fillId="0" borderId="12" xfId="0" applyNumberFormat="1" applyFont="1" applyBorder="1" applyAlignment="1">
      <alignment horizontal="right" vertical="justify"/>
    </xf>
    <xf numFmtId="180" fontId="4" fillId="0" borderId="12" xfId="0" applyNumberFormat="1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180" fontId="6" fillId="0" borderId="13" xfId="0" applyNumberFormat="1" applyFont="1" applyBorder="1" applyAlignment="1">
      <alignment vertical="justify"/>
    </xf>
    <xf numFmtId="180" fontId="4" fillId="0" borderId="13" xfId="0" applyNumberFormat="1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0" fontId="6" fillId="0" borderId="11" xfId="0" applyFont="1" applyBorder="1" applyAlignment="1">
      <alignment vertical="justify" wrapText="1"/>
    </xf>
    <xf numFmtId="180" fontId="6" fillId="0" borderId="12" xfId="0" applyNumberFormat="1" applyFont="1" applyBorder="1" applyAlignment="1">
      <alignment vertical="justify"/>
    </xf>
    <xf numFmtId="180" fontId="1" fillId="0" borderId="0" xfId="0" applyNumberFormat="1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180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180" fontId="17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80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180" fontId="10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 wrapText="1"/>
    </xf>
    <xf numFmtId="180" fontId="6" fillId="0" borderId="17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3" fontId="6" fillId="0" borderId="16" xfId="0" applyNumberFormat="1" applyFont="1" applyBorder="1" applyAlignment="1">
      <alignment horizontal="center" vertical="justify"/>
    </xf>
    <xf numFmtId="3" fontId="4" fillId="0" borderId="16" xfId="0" applyNumberFormat="1" applyFont="1" applyBorder="1" applyAlignment="1">
      <alignment horizontal="center" vertical="justify"/>
    </xf>
    <xf numFmtId="3" fontId="6" fillId="0" borderId="19" xfId="0" applyNumberFormat="1" applyFont="1" applyBorder="1" applyAlignment="1">
      <alignment horizontal="center" vertical="justify"/>
    </xf>
    <xf numFmtId="3" fontId="4" fillId="0" borderId="19" xfId="0" applyNumberFormat="1" applyFont="1" applyBorder="1" applyAlignment="1">
      <alignment horizontal="center" vertical="justify"/>
    </xf>
    <xf numFmtId="0" fontId="6" fillId="0" borderId="12" xfId="0" applyFont="1" applyBorder="1" applyAlignment="1">
      <alignment vertical="justify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181" fontId="4" fillId="0" borderId="25" xfId="0" applyNumberFormat="1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justify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28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181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right" vertical="center"/>
    </xf>
    <xf numFmtId="180" fontId="6" fillId="0" borderId="31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right" vertical="center"/>
    </xf>
    <xf numFmtId="180" fontId="4" fillId="0" borderId="3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justify"/>
    </xf>
    <xf numFmtId="49" fontId="6" fillId="0" borderId="12" xfId="0" applyNumberFormat="1" applyFont="1" applyBorder="1" applyAlignment="1">
      <alignment horizontal="center" vertical="justify"/>
    </xf>
    <xf numFmtId="181" fontId="4" fillId="0" borderId="14" xfId="0" applyNumberFormat="1" applyFont="1" applyBorder="1" applyAlignment="1">
      <alignment horizontal="center" vertical="justify"/>
    </xf>
    <xf numFmtId="49" fontId="4" fillId="0" borderId="12" xfId="0" applyNumberFormat="1" applyFont="1" applyBorder="1" applyAlignment="1">
      <alignment horizontal="center" vertical="justify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center" vertical="justify" wrapText="1"/>
    </xf>
    <xf numFmtId="181" fontId="4" fillId="0" borderId="12" xfId="0" applyNumberFormat="1" applyFont="1" applyBorder="1" applyAlignment="1">
      <alignment horizontal="center" vertical="justify" wrapText="1"/>
    </xf>
    <xf numFmtId="49" fontId="4" fillId="0" borderId="12" xfId="0" applyNumberFormat="1" applyFont="1" applyBorder="1" applyAlignment="1">
      <alignment horizontal="center" vertical="justify" wrapText="1"/>
    </xf>
    <xf numFmtId="181" fontId="6" fillId="0" borderId="12" xfId="0" applyNumberFormat="1" applyFont="1" applyBorder="1" applyAlignment="1">
      <alignment horizontal="center" vertical="justify" wrapText="1"/>
    </xf>
    <xf numFmtId="180" fontId="6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justify" wrapText="1"/>
    </xf>
    <xf numFmtId="181" fontId="6" fillId="0" borderId="12" xfId="0" applyNumberFormat="1" applyFont="1" applyBorder="1" applyAlignment="1">
      <alignment horizontal="center" vertical="justify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vertical="center"/>
    </xf>
    <xf numFmtId="181" fontId="4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180" fontId="4" fillId="0" borderId="26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/>
    </xf>
    <xf numFmtId="180" fontId="4" fillId="0" borderId="18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1" fontId="4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5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top"/>
    </xf>
    <xf numFmtId="180" fontId="4" fillId="0" borderId="38" xfId="0" applyNumberFormat="1" applyFont="1" applyBorder="1" applyAlignment="1">
      <alignment horizontal="right" vertical="justify"/>
    </xf>
    <xf numFmtId="180" fontId="6" fillId="0" borderId="17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/>
    </xf>
    <xf numFmtId="181" fontId="6" fillId="0" borderId="3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justify" wrapText="1"/>
    </xf>
    <xf numFmtId="181" fontId="6" fillId="0" borderId="42" xfId="0" applyNumberFormat="1" applyFont="1" applyBorder="1" applyAlignment="1">
      <alignment horizontal="left" vertical="center"/>
    </xf>
    <xf numFmtId="0" fontId="6" fillId="33" borderId="16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2" fontId="6" fillId="0" borderId="16" xfId="0" applyNumberFormat="1" applyFont="1" applyBorder="1" applyAlignment="1">
      <alignment vertical="justify" wrapText="1"/>
    </xf>
    <xf numFmtId="2" fontId="6" fillId="33" borderId="12" xfId="0" applyNumberFormat="1" applyFont="1" applyFill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6" fillId="0" borderId="16" xfId="0" applyNumberFormat="1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4" fillId="0" borderId="19" xfId="0" applyFont="1" applyBorder="1" applyAlignment="1">
      <alignment vertical="justify" wrapText="1"/>
    </xf>
    <xf numFmtId="0" fontId="6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justify" wrapText="1"/>
    </xf>
    <xf numFmtId="0" fontId="6" fillId="0" borderId="19" xfId="0" applyFont="1" applyFill="1" applyBorder="1" applyAlignment="1">
      <alignment vertical="center" wrapText="1"/>
    </xf>
    <xf numFmtId="0" fontId="4" fillId="0" borderId="25" xfId="0" applyFont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zoomScale="85" zoomScaleNormal="85" zoomScalePageLayoutView="0" workbookViewId="0" topLeftCell="A43">
      <selection activeCell="K19" sqref="K19"/>
    </sheetView>
  </sheetViews>
  <sheetFormatPr defaultColWidth="9.140625" defaultRowHeight="12.75"/>
  <cols>
    <col min="1" max="1" width="29.28125" style="0" customWidth="1"/>
    <col min="2" max="2" width="80.00390625" style="0" customWidth="1"/>
    <col min="3" max="3" width="14.140625" style="0" customWidth="1"/>
    <col min="4" max="4" width="13.421875" style="0" customWidth="1"/>
    <col min="5" max="5" width="13.7109375" style="0" customWidth="1"/>
  </cols>
  <sheetData>
    <row r="1" spans="1:5" ht="14.25" customHeight="1">
      <c r="A1" s="65" t="s">
        <v>129</v>
      </c>
      <c r="B1" s="5"/>
      <c r="C1" s="5" t="s">
        <v>16</v>
      </c>
      <c r="D1" s="5"/>
      <c r="E1" s="5"/>
    </row>
    <row r="2" spans="2:5" ht="0.75" customHeight="1" hidden="1">
      <c r="B2" s="1"/>
      <c r="C2" s="5"/>
      <c r="D2" s="5"/>
      <c r="E2" s="5"/>
    </row>
    <row r="3" spans="2:5" ht="15.75">
      <c r="B3" s="2"/>
      <c r="C3" s="5" t="s">
        <v>128</v>
      </c>
      <c r="D3" s="5"/>
      <c r="E3" s="5"/>
    </row>
    <row r="4" ht="14.25">
      <c r="B4" s="2"/>
    </row>
    <row r="5" ht="14.25">
      <c r="B5" s="2"/>
    </row>
    <row r="6" spans="1:7" ht="15.75">
      <c r="A6" s="18" t="s">
        <v>149</v>
      </c>
      <c r="B6" s="18"/>
      <c r="C6" s="5"/>
      <c r="D6" s="5"/>
      <c r="E6" s="5"/>
      <c r="F6" s="1"/>
      <c r="G6" s="1"/>
    </row>
    <row r="7" spans="1:7" ht="15.75">
      <c r="A7" s="5"/>
      <c r="B7" s="18" t="s">
        <v>203</v>
      </c>
      <c r="C7" s="5"/>
      <c r="D7" s="5"/>
      <c r="E7" s="5"/>
      <c r="F7" s="1"/>
      <c r="G7" s="1"/>
    </row>
    <row r="8" spans="1:5" ht="15.75">
      <c r="A8" s="5"/>
      <c r="B8" s="5"/>
      <c r="C8" s="5"/>
      <c r="D8" s="5"/>
      <c r="E8" s="5"/>
    </row>
    <row r="9" spans="1:5" ht="15.75">
      <c r="A9" s="5"/>
      <c r="B9" s="18" t="s">
        <v>146</v>
      </c>
      <c r="C9" s="5"/>
      <c r="D9" s="5"/>
      <c r="E9" s="5"/>
    </row>
    <row r="10" spans="1:5" ht="15.75">
      <c r="A10" s="5"/>
      <c r="B10" s="5"/>
      <c r="C10" s="14"/>
      <c r="D10" s="5"/>
      <c r="E10" s="14" t="s">
        <v>0</v>
      </c>
    </row>
    <row r="11" spans="1:32" ht="31.5">
      <c r="A11" s="66"/>
      <c r="B11" s="67" t="s">
        <v>1</v>
      </c>
      <c r="C11" s="68" t="s">
        <v>19</v>
      </c>
      <c r="D11" s="68" t="s">
        <v>17</v>
      </c>
      <c r="E11" s="68" t="s">
        <v>18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>
      <c r="A12" s="69" t="s">
        <v>100</v>
      </c>
      <c r="B12" s="70"/>
      <c r="C12" s="148">
        <f>C14+C43</f>
        <v>127265</v>
      </c>
      <c r="D12" s="148">
        <f>D14+D43</f>
        <v>130258.9</v>
      </c>
      <c r="E12" s="51">
        <f>ROUND(D12/C12*100,1)</f>
        <v>102.4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.75">
      <c r="A13" s="71" t="s">
        <v>97</v>
      </c>
      <c r="B13" s="72"/>
      <c r="C13" s="73"/>
      <c r="D13" s="73"/>
      <c r="E13" s="44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5" s="12" customFormat="1" ht="21" customHeight="1">
      <c r="A14" s="74" t="s">
        <v>119</v>
      </c>
      <c r="B14" s="75" t="s">
        <v>11</v>
      </c>
      <c r="C14" s="43">
        <f>C15+C29+C33</f>
        <v>104079.5</v>
      </c>
      <c r="D14" s="43">
        <f>D15+D29+D33</f>
        <v>107579.7</v>
      </c>
      <c r="E14" s="44">
        <f>ROUND(D14/C14*100,1)</f>
        <v>103.4</v>
      </c>
    </row>
    <row r="15" spans="1:5" s="29" customFormat="1" ht="18" customHeight="1">
      <c r="A15" s="52" t="s">
        <v>101</v>
      </c>
      <c r="B15" s="17" t="s">
        <v>2</v>
      </c>
      <c r="C15" s="19">
        <f>C16+C24+C27</f>
        <v>88939.5</v>
      </c>
      <c r="D15" s="19">
        <f>D16+D24+D27</f>
        <v>92210.5</v>
      </c>
      <c r="E15" s="20">
        <f>ROUND(D15/C15*100,1)</f>
        <v>103.7</v>
      </c>
    </row>
    <row r="16" spans="1:5" s="18" customFormat="1" ht="31.5">
      <c r="A16" s="52" t="s">
        <v>207</v>
      </c>
      <c r="B16" s="17" t="s">
        <v>13</v>
      </c>
      <c r="C16" s="19">
        <f>C17+C20+C23</f>
        <v>61429.5</v>
      </c>
      <c r="D16" s="19">
        <f>D17+D20+D23</f>
        <v>62566.5</v>
      </c>
      <c r="E16" s="20">
        <f>ROUND(D16/C16*100,1)</f>
        <v>101.9</v>
      </c>
    </row>
    <row r="17" spans="1:5" s="18" customFormat="1" ht="31.5">
      <c r="A17" s="52" t="s">
        <v>102</v>
      </c>
      <c r="B17" s="17" t="s">
        <v>14</v>
      </c>
      <c r="C17" s="19">
        <f>C18+C19</f>
        <v>43328</v>
      </c>
      <c r="D17" s="19">
        <f>D18+D19</f>
        <v>44410.3</v>
      </c>
      <c r="E17" s="20">
        <f aca="true" t="shared" si="0" ref="E17:E53">ROUND(D17/C17*100,1)</f>
        <v>102.5</v>
      </c>
    </row>
    <row r="18" spans="1:5" s="5" customFormat="1" ht="31.5">
      <c r="A18" s="53" t="s">
        <v>103</v>
      </c>
      <c r="B18" s="16" t="s">
        <v>14</v>
      </c>
      <c r="C18" s="21">
        <v>43298</v>
      </c>
      <c r="D18" s="22">
        <v>44380</v>
      </c>
      <c r="E18" s="23">
        <f t="shared" si="0"/>
        <v>102.5</v>
      </c>
    </row>
    <row r="19" spans="1:5" s="5" customFormat="1" ht="47.25">
      <c r="A19" s="53" t="s">
        <v>104</v>
      </c>
      <c r="B19" s="16" t="s">
        <v>44</v>
      </c>
      <c r="C19" s="21">
        <v>30</v>
      </c>
      <c r="D19" s="22">
        <v>30.3</v>
      </c>
      <c r="E19" s="23">
        <f t="shared" si="0"/>
        <v>101</v>
      </c>
    </row>
    <row r="20" spans="1:5" s="18" customFormat="1" ht="31.5">
      <c r="A20" s="52" t="s">
        <v>105</v>
      </c>
      <c r="B20" s="17" t="s">
        <v>15</v>
      </c>
      <c r="C20" s="19">
        <f>C22+C21</f>
        <v>18100.5</v>
      </c>
      <c r="D20" s="19">
        <f>D22+D21</f>
        <v>18155.2</v>
      </c>
      <c r="E20" s="24">
        <f t="shared" si="0"/>
        <v>100.3</v>
      </c>
    </row>
    <row r="21" spans="1:5" s="18" customFormat="1" ht="47.25" customHeight="1">
      <c r="A21" s="146" t="s">
        <v>106</v>
      </c>
      <c r="B21" s="16" t="s">
        <v>188</v>
      </c>
      <c r="C21" s="147">
        <v>18100</v>
      </c>
      <c r="D21" s="21">
        <v>18155</v>
      </c>
      <c r="E21" s="25">
        <f t="shared" si="0"/>
        <v>100.3</v>
      </c>
    </row>
    <row r="22" spans="1:5" s="5" customFormat="1" ht="48" customHeight="1">
      <c r="A22" s="53" t="s">
        <v>107</v>
      </c>
      <c r="B22" s="16" t="s">
        <v>45</v>
      </c>
      <c r="C22" s="21">
        <v>0.5</v>
      </c>
      <c r="D22" s="22">
        <v>0.2</v>
      </c>
      <c r="E22" s="25">
        <f t="shared" si="0"/>
        <v>40</v>
      </c>
    </row>
    <row r="23" spans="1:5" s="5" customFormat="1" ht="30.75" customHeight="1">
      <c r="A23" s="52" t="s">
        <v>108</v>
      </c>
      <c r="B23" s="38" t="s">
        <v>195</v>
      </c>
      <c r="C23" s="19">
        <v>1</v>
      </c>
      <c r="D23" s="32">
        <v>1</v>
      </c>
      <c r="E23" s="24">
        <f t="shared" si="0"/>
        <v>100</v>
      </c>
    </row>
    <row r="24" spans="1:5" s="18" customFormat="1" ht="20.25" customHeight="1">
      <c r="A24" s="52" t="s">
        <v>208</v>
      </c>
      <c r="B24" s="30" t="s">
        <v>3</v>
      </c>
      <c r="C24" s="19">
        <f>C25+C26</f>
        <v>24010</v>
      </c>
      <c r="D24" s="19">
        <f>D25+D26</f>
        <v>24850.5</v>
      </c>
      <c r="E24" s="20">
        <f t="shared" si="0"/>
        <v>103.5</v>
      </c>
    </row>
    <row r="25" spans="1:5" s="5" customFormat="1" ht="16.5" customHeight="1">
      <c r="A25" s="53" t="s">
        <v>109</v>
      </c>
      <c r="B25" s="16" t="s">
        <v>3</v>
      </c>
      <c r="C25" s="21">
        <v>24000</v>
      </c>
      <c r="D25" s="22">
        <v>24837.9</v>
      </c>
      <c r="E25" s="23">
        <f t="shared" si="0"/>
        <v>103.5</v>
      </c>
    </row>
    <row r="26" spans="1:5" s="5" customFormat="1" ht="33" customHeight="1">
      <c r="A26" s="53" t="s">
        <v>120</v>
      </c>
      <c r="B26" s="16" t="s">
        <v>46</v>
      </c>
      <c r="C26" s="21">
        <v>10</v>
      </c>
      <c r="D26" s="22">
        <v>12.6</v>
      </c>
      <c r="E26" s="23">
        <f t="shared" si="0"/>
        <v>126</v>
      </c>
    </row>
    <row r="27" spans="1:5" s="18" customFormat="1" ht="33" customHeight="1">
      <c r="A27" s="52" t="s">
        <v>121</v>
      </c>
      <c r="B27" s="42" t="s">
        <v>74</v>
      </c>
      <c r="C27" s="19">
        <f>C28</f>
        <v>3500</v>
      </c>
      <c r="D27" s="32">
        <f>D28</f>
        <v>4793.5</v>
      </c>
      <c r="E27" s="20">
        <f t="shared" si="0"/>
        <v>137</v>
      </c>
    </row>
    <row r="28" spans="1:5" s="5" customFormat="1" ht="33" customHeight="1">
      <c r="A28" s="53" t="s">
        <v>122</v>
      </c>
      <c r="B28" s="41" t="s">
        <v>143</v>
      </c>
      <c r="C28" s="21">
        <v>3500</v>
      </c>
      <c r="D28" s="22">
        <v>4793.5</v>
      </c>
      <c r="E28" s="23">
        <f t="shared" si="0"/>
        <v>137</v>
      </c>
    </row>
    <row r="29" spans="1:5" s="28" customFormat="1" ht="31.5" customHeight="1">
      <c r="A29" s="52" t="s">
        <v>110</v>
      </c>
      <c r="B29" s="161" t="s">
        <v>50</v>
      </c>
      <c r="C29" s="19">
        <f aca="true" t="shared" si="1" ref="C29:D31">C30</f>
        <v>12312</v>
      </c>
      <c r="D29" s="19">
        <f t="shared" si="1"/>
        <v>12311.5</v>
      </c>
      <c r="E29" s="20">
        <f t="shared" si="0"/>
        <v>100</v>
      </c>
    </row>
    <row r="30" spans="1:5" s="18" customFormat="1" ht="15.75">
      <c r="A30" s="52" t="s">
        <v>204</v>
      </c>
      <c r="B30" s="31" t="s">
        <v>205</v>
      </c>
      <c r="C30" s="19">
        <f t="shared" si="1"/>
        <v>12312</v>
      </c>
      <c r="D30" s="19">
        <f t="shared" si="1"/>
        <v>12311.5</v>
      </c>
      <c r="E30" s="20">
        <f t="shared" si="0"/>
        <v>100</v>
      </c>
    </row>
    <row r="31" spans="1:5" s="18" customFormat="1" ht="36.75" customHeight="1">
      <c r="A31" s="52" t="s">
        <v>111</v>
      </c>
      <c r="B31" s="31" t="s">
        <v>144</v>
      </c>
      <c r="C31" s="19">
        <f t="shared" si="1"/>
        <v>12312</v>
      </c>
      <c r="D31" s="19">
        <f t="shared" si="1"/>
        <v>12311.5</v>
      </c>
      <c r="E31" s="20">
        <f>ROUND(D31/C31*100,1)</f>
        <v>100</v>
      </c>
    </row>
    <row r="32" spans="1:5" s="5" customFormat="1" ht="66" customHeight="1">
      <c r="A32" s="53" t="s">
        <v>206</v>
      </c>
      <c r="B32" s="10" t="s">
        <v>12</v>
      </c>
      <c r="C32" s="21">
        <v>12312</v>
      </c>
      <c r="D32" s="26">
        <v>12311.5</v>
      </c>
      <c r="E32" s="23">
        <f t="shared" si="0"/>
        <v>100</v>
      </c>
    </row>
    <row r="33" spans="1:5" s="29" customFormat="1" ht="21.75" customHeight="1">
      <c r="A33" s="52" t="s">
        <v>112</v>
      </c>
      <c r="B33" s="30" t="s">
        <v>4</v>
      </c>
      <c r="C33" s="19">
        <f>C34+C35</f>
        <v>2828</v>
      </c>
      <c r="D33" s="19">
        <f>D34+D35</f>
        <v>3057.7000000000003</v>
      </c>
      <c r="E33" s="20">
        <f t="shared" si="0"/>
        <v>108.1</v>
      </c>
    </row>
    <row r="34" spans="1:5" s="6" customFormat="1" ht="47.25">
      <c r="A34" s="53" t="s">
        <v>113</v>
      </c>
      <c r="B34" s="9" t="s">
        <v>8</v>
      </c>
      <c r="C34" s="21">
        <v>250</v>
      </c>
      <c r="D34" s="22">
        <v>22.8</v>
      </c>
      <c r="E34" s="25">
        <f t="shared" si="0"/>
        <v>9.1</v>
      </c>
    </row>
    <row r="35" spans="1:5" s="27" customFormat="1" ht="35.25" customHeight="1">
      <c r="A35" s="52" t="s">
        <v>123</v>
      </c>
      <c r="B35" s="17" t="s">
        <v>5</v>
      </c>
      <c r="C35" s="19">
        <f>C36</f>
        <v>2578</v>
      </c>
      <c r="D35" s="19">
        <f>D36</f>
        <v>3034.9</v>
      </c>
      <c r="E35" s="20">
        <f t="shared" si="0"/>
        <v>117.7</v>
      </c>
    </row>
    <row r="36" spans="1:5" s="18" customFormat="1" ht="47.25">
      <c r="A36" s="52" t="s">
        <v>124</v>
      </c>
      <c r="B36" s="30" t="s">
        <v>126</v>
      </c>
      <c r="C36" s="19">
        <f>C37+C38+C39+C40+C42+C41</f>
        <v>2578</v>
      </c>
      <c r="D36" s="19">
        <f>D37+D38+D39+D40+D42+D41</f>
        <v>3034.9</v>
      </c>
      <c r="E36" s="20">
        <f t="shared" si="0"/>
        <v>117.7</v>
      </c>
    </row>
    <row r="37" spans="1:5" s="6" customFormat="1" ht="51.75" customHeight="1">
      <c r="A37" s="53" t="s">
        <v>114</v>
      </c>
      <c r="B37" s="16" t="s">
        <v>48</v>
      </c>
      <c r="C37" s="21">
        <v>1600</v>
      </c>
      <c r="D37" s="22">
        <v>2060</v>
      </c>
      <c r="E37" s="23">
        <f t="shared" si="0"/>
        <v>128.8</v>
      </c>
    </row>
    <row r="38" spans="1:5" s="6" customFormat="1" ht="51.75" customHeight="1">
      <c r="A38" s="53" t="s">
        <v>125</v>
      </c>
      <c r="B38" s="16" t="s">
        <v>48</v>
      </c>
      <c r="C38" s="21">
        <v>230</v>
      </c>
      <c r="D38" s="22">
        <v>172</v>
      </c>
      <c r="E38" s="23">
        <f t="shared" si="0"/>
        <v>74.8</v>
      </c>
    </row>
    <row r="39" spans="1:5" s="6" customFormat="1" ht="51.75" customHeight="1">
      <c r="A39" s="53" t="s">
        <v>145</v>
      </c>
      <c r="B39" s="16" t="s">
        <v>48</v>
      </c>
      <c r="C39" s="21">
        <v>600</v>
      </c>
      <c r="D39" s="22">
        <v>670</v>
      </c>
      <c r="E39" s="23">
        <f t="shared" si="0"/>
        <v>111.7</v>
      </c>
    </row>
    <row r="40" spans="1:5" s="6" customFormat="1" ht="51.75" customHeight="1">
      <c r="A40" s="53" t="s">
        <v>115</v>
      </c>
      <c r="B40" s="16" t="s">
        <v>48</v>
      </c>
      <c r="C40" s="21">
        <v>70</v>
      </c>
      <c r="D40" s="22">
        <v>48</v>
      </c>
      <c r="E40" s="23">
        <f t="shared" si="0"/>
        <v>68.6</v>
      </c>
    </row>
    <row r="41" spans="1:5" s="6" customFormat="1" ht="54" customHeight="1">
      <c r="A41" s="53" t="s">
        <v>116</v>
      </c>
      <c r="B41" s="16" t="s">
        <v>49</v>
      </c>
      <c r="C41" s="21">
        <v>28</v>
      </c>
      <c r="D41" s="22">
        <v>34.9</v>
      </c>
      <c r="E41" s="23">
        <f>ROUND(D41/C41*100,1)</f>
        <v>124.6</v>
      </c>
    </row>
    <row r="42" spans="1:5" s="6" customFormat="1" ht="54" customHeight="1">
      <c r="A42" s="53" t="s">
        <v>209</v>
      </c>
      <c r="B42" s="16" t="s">
        <v>210</v>
      </c>
      <c r="C42" s="21">
        <v>50</v>
      </c>
      <c r="D42" s="22">
        <v>50</v>
      </c>
      <c r="E42" s="23">
        <f t="shared" si="0"/>
        <v>100</v>
      </c>
    </row>
    <row r="43" spans="1:5" s="6" customFormat="1" ht="20.25" customHeight="1">
      <c r="A43" s="54" t="s">
        <v>117</v>
      </c>
      <c r="B43" s="76" t="s">
        <v>7</v>
      </c>
      <c r="C43" s="19">
        <f>C44</f>
        <v>23185.5</v>
      </c>
      <c r="D43" s="19">
        <f>D44</f>
        <v>22679.2</v>
      </c>
      <c r="E43" s="20">
        <f t="shared" si="0"/>
        <v>97.8</v>
      </c>
    </row>
    <row r="44" spans="1:5" s="29" customFormat="1" ht="32.25" customHeight="1">
      <c r="A44" s="52" t="s">
        <v>118</v>
      </c>
      <c r="B44" s="17" t="s">
        <v>6</v>
      </c>
      <c r="C44" s="19">
        <f>C45</f>
        <v>23185.5</v>
      </c>
      <c r="D44" s="19">
        <f>D45</f>
        <v>22679.2</v>
      </c>
      <c r="E44" s="20">
        <f t="shared" si="0"/>
        <v>97.8</v>
      </c>
    </row>
    <row r="45" spans="1:5" s="27" customFormat="1" ht="23.25" customHeight="1">
      <c r="A45" s="54" t="s">
        <v>211</v>
      </c>
      <c r="B45" s="42" t="s">
        <v>196</v>
      </c>
      <c r="C45" s="19">
        <f>C47+C51</f>
        <v>23185.5</v>
      </c>
      <c r="D45" s="19">
        <f>D47+D51</f>
        <v>22679.2</v>
      </c>
      <c r="E45" s="20">
        <f t="shared" si="0"/>
        <v>97.8</v>
      </c>
    </row>
    <row r="46" spans="1:5" s="18" customFormat="1" ht="34.5" customHeight="1">
      <c r="A46" s="52" t="s">
        <v>197</v>
      </c>
      <c r="B46" s="56" t="s">
        <v>141</v>
      </c>
      <c r="C46" s="19">
        <f>C47</f>
        <v>4102</v>
      </c>
      <c r="D46" s="19">
        <f>D47</f>
        <v>4051.4</v>
      </c>
      <c r="E46" s="20">
        <f t="shared" si="0"/>
        <v>98.8</v>
      </c>
    </row>
    <row r="47" spans="1:5" s="27" customFormat="1" ht="60.75" customHeight="1">
      <c r="A47" s="54" t="s">
        <v>212</v>
      </c>
      <c r="B47" s="42" t="s">
        <v>142</v>
      </c>
      <c r="C47" s="19">
        <f>C48+C49</f>
        <v>4102</v>
      </c>
      <c r="D47" s="19">
        <f>D48+D49</f>
        <v>4051.4</v>
      </c>
      <c r="E47" s="20">
        <f t="shared" si="0"/>
        <v>98.8</v>
      </c>
    </row>
    <row r="48" spans="1:5" s="6" customFormat="1" ht="63" customHeight="1">
      <c r="A48" s="55" t="s">
        <v>198</v>
      </c>
      <c r="B48" s="9" t="s">
        <v>42</v>
      </c>
      <c r="C48" s="21">
        <v>4095.1</v>
      </c>
      <c r="D48" s="26">
        <v>4044.5</v>
      </c>
      <c r="E48" s="23">
        <f t="shared" si="0"/>
        <v>98.8</v>
      </c>
    </row>
    <row r="49" spans="1:5" s="6" customFormat="1" ht="77.25" customHeight="1">
      <c r="A49" s="55" t="s">
        <v>199</v>
      </c>
      <c r="B49" s="9" t="s">
        <v>213</v>
      </c>
      <c r="C49" s="21">
        <v>6.9</v>
      </c>
      <c r="D49" s="22">
        <v>6.9</v>
      </c>
      <c r="E49" s="25">
        <f t="shared" si="0"/>
        <v>100</v>
      </c>
    </row>
    <row r="50" spans="1:5" s="6" customFormat="1" ht="46.5" customHeight="1">
      <c r="A50" s="54" t="s">
        <v>214</v>
      </c>
      <c r="B50" s="42" t="s">
        <v>202</v>
      </c>
      <c r="C50" s="19">
        <f>C51</f>
        <v>19083.5</v>
      </c>
      <c r="D50" s="32">
        <f>D51</f>
        <v>18627.8</v>
      </c>
      <c r="E50" s="20">
        <f t="shared" si="0"/>
        <v>97.6</v>
      </c>
    </row>
    <row r="51" spans="1:5" s="27" customFormat="1" ht="61.5" customHeight="1">
      <c r="A51" s="54" t="s">
        <v>215</v>
      </c>
      <c r="B51" s="42" t="s">
        <v>127</v>
      </c>
      <c r="C51" s="19">
        <f>C52+C53</f>
        <v>19083.5</v>
      </c>
      <c r="D51" s="19">
        <f>D52+D53</f>
        <v>18627.8</v>
      </c>
      <c r="E51" s="20">
        <f t="shared" si="0"/>
        <v>97.6</v>
      </c>
    </row>
    <row r="52" spans="1:5" s="6" customFormat="1" ht="34.5" customHeight="1">
      <c r="A52" s="55" t="s">
        <v>200</v>
      </c>
      <c r="B52" s="9" t="s">
        <v>43</v>
      </c>
      <c r="C52" s="21">
        <v>12543.2</v>
      </c>
      <c r="D52" s="26">
        <v>12270</v>
      </c>
      <c r="E52" s="23">
        <f t="shared" si="0"/>
        <v>97.8</v>
      </c>
    </row>
    <row r="53" spans="1:5" s="6" customFormat="1" ht="31.5">
      <c r="A53" s="53" t="s">
        <v>201</v>
      </c>
      <c r="B53" s="9" t="s">
        <v>47</v>
      </c>
      <c r="C53" s="21">
        <v>6540.3</v>
      </c>
      <c r="D53" s="26">
        <v>6357.8</v>
      </c>
      <c r="E53" s="25">
        <f t="shared" si="0"/>
        <v>97.2</v>
      </c>
    </row>
  </sheetData>
  <sheetProtection/>
  <printOptions horizontalCentered="1"/>
  <pageMargins left="0.35433070866141736" right="0.31496062992125984" top="0.52" bottom="0.5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85" zoomScaleNormal="85" zoomScalePageLayoutView="0" workbookViewId="0" topLeftCell="A1">
      <selection activeCell="J14" sqref="J14"/>
    </sheetView>
  </sheetViews>
  <sheetFormatPr defaultColWidth="9.140625" defaultRowHeight="12.75"/>
  <cols>
    <col min="1" max="1" width="85.421875" style="0" customWidth="1"/>
    <col min="2" max="2" width="11.8515625" style="0" customWidth="1"/>
    <col min="3" max="3" width="14.140625" style="0" customWidth="1"/>
    <col min="4" max="4" width="11.28125" style="0" customWidth="1"/>
    <col min="5" max="5" width="14.8515625" style="0" customWidth="1"/>
    <col min="6" max="6" width="13.140625" style="0" customWidth="1"/>
    <col min="7" max="7" width="13.8515625" style="0" customWidth="1"/>
    <col min="9" max="9" width="9.8515625" style="0" bestFit="1" customWidth="1"/>
  </cols>
  <sheetData>
    <row r="1" spans="1:7" ht="15.75">
      <c r="A1" s="18" t="s">
        <v>32</v>
      </c>
      <c r="B1" s="1"/>
      <c r="C1" s="1"/>
      <c r="D1" s="1"/>
      <c r="E1" s="1"/>
      <c r="F1" s="1"/>
      <c r="G1" s="1"/>
    </row>
    <row r="2" spans="1:7" ht="15.75">
      <c r="A2" s="39"/>
      <c r="B2" s="1"/>
      <c r="C2" s="1"/>
      <c r="D2" s="1"/>
      <c r="E2" s="77"/>
      <c r="F2" s="1"/>
      <c r="G2" s="1"/>
    </row>
    <row r="3" spans="1:7" ht="12.75" customHeight="1">
      <c r="A3" s="171" t="s">
        <v>20</v>
      </c>
      <c r="B3" s="173" t="s">
        <v>21</v>
      </c>
      <c r="C3" s="173" t="s">
        <v>22</v>
      </c>
      <c r="D3" s="173" t="s">
        <v>23</v>
      </c>
      <c r="E3" s="177" t="s">
        <v>56</v>
      </c>
      <c r="F3" s="173" t="s">
        <v>17</v>
      </c>
      <c r="G3" s="175" t="s">
        <v>18</v>
      </c>
    </row>
    <row r="4" spans="1:7" ht="24" customHeight="1">
      <c r="A4" s="172"/>
      <c r="B4" s="174"/>
      <c r="C4" s="174"/>
      <c r="D4" s="174"/>
      <c r="E4" s="178"/>
      <c r="F4" s="179"/>
      <c r="G4" s="176"/>
    </row>
    <row r="5" spans="1:7" ht="27" customHeight="1">
      <c r="A5" s="78" t="s">
        <v>96</v>
      </c>
      <c r="B5" s="79"/>
      <c r="C5" s="79"/>
      <c r="D5" s="79"/>
      <c r="E5" s="49">
        <f>E7+E53+E57+E64+E89+E102+E111+E120+E124</f>
        <v>140736.24</v>
      </c>
      <c r="F5" s="49">
        <f>F7+F53+F57+F64+F89+F102+F111+F120+F124</f>
        <v>139438.20000000004</v>
      </c>
      <c r="G5" s="50">
        <f aca="true" t="shared" si="0" ref="G5:G127">ROUND(F5/E5*100,1)</f>
        <v>99.1</v>
      </c>
    </row>
    <row r="6" spans="1:7" ht="15" customHeight="1">
      <c r="A6" s="80" t="s">
        <v>97</v>
      </c>
      <c r="B6" s="81"/>
      <c r="C6" s="81"/>
      <c r="D6" s="81"/>
      <c r="E6" s="81"/>
      <c r="F6" s="73"/>
      <c r="G6" s="82"/>
    </row>
    <row r="7" spans="1:7" s="13" customFormat="1" ht="15.75">
      <c r="A7" s="47" t="s">
        <v>60</v>
      </c>
      <c r="B7" s="83">
        <v>100</v>
      </c>
      <c r="C7" s="84"/>
      <c r="D7" s="84"/>
      <c r="E7" s="85">
        <f>E8+E11+E21+E36+E38</f>
        <v>33176.54</v>
      </c>
      <c r="F7" s="85">
        <f>F8+F11+F21+F36+F38</f>
        <v>32752.600000000006</v>
      </c>
      <c r="G7" s="82">
        <f t="shared" si="0"/>
        <v>98.7</v>
      </c>
    </row>
    <row r="8" spans="1:7" s="13" customFormat="1" ht="31.5">
      <c r="A8" s="48" t="s">
        <v>57</v>
      </c>
      <c r="B8" s="86">
        <v>102</v>
      </c>
      <c r="C8" s="84"/>
      <c r="D8" s="84"/>
      <c r="E8" s="85">
        <f>E9</f>
        <v>1223.4</v>
      </c>
      <c r="F8" s="85">
        <f>F9</f>
        <v>1106</v>
      </c>
      <c r="G8" s="82">
        <f t="shared" si="0"/>
        <v>90.4</v>
      </c>
    </row>
    <row r="9" spans="1:7" s="39" customFormat="1" ht="15.75">
      <c r="A9" s="87" t="s">
        <v>78</v>
      </c>
      <c r="B9" s="86">
        <v>102</v>
      </c>
      <c r="C9" s="84" t="s">
        <v>130</v>
      </c>
      <c r="D9" s="84" t="s">
        <v>10</v>
      </c>
      <c r="E9" s="85">
        <f>E10</f>
        <v>1223.4</v>
      </c>
      <c r="F9" s="85">
        <f>F10</f>
        <v>1106</v>
      </c>
      <c r="G9" s="82">
        <f t="shared" si="0"/>
        <v>90.4</v>
      </c>
    </row>
    <row r="10" spans="1:7" s="1" customFormat="1" ht="47.25">
      <c r="A10" s="88" t="s">
        <v>79</v>
      </c>
      <c r="B10" s="89">
        <v>102</v>
      </c>
      <c r="C10" s="90" t="s">
        <v>130</v>
      </c>
      <c r="D10" s="90" t="s">
        <v>77</v>
      </c>
      <c r="E10" s="91">
        <v>1223.4</v>
      </c>
      <c r="F10" s="91">
        <v>1106</v>
      </c>
      <c r="G10" s="92">
        <f>ROUND(F10/E10*100,1)</f>
        <v>90.4</v>
      </c>
    </row>
    <row r="11" spans="1:7" s="2" customFormat="1" ht="47.25">
      <c r="A11" s="48" t="s">
        <v>61</v>
      </c>
      <c r="B11" s="86">
        <v>103</v>
      </c>
      <c r="C11" s="84"/>
      <c r="D11" s="84"/>
      <c r="E11" s="85">
        <f>E12+E14+E16+E19</f>
        <v>4134.9</v>
      </c>
      <c r="F11" s="85">
        <f>F12+F14+F16+F19</f>
        <v>4026.6</v>
      </c>
      <c r="G11" s="82">
        <f t="shared" si="0"/>
        <v>97.4</v>
      </c>
    </row>
    <row r="12" spans="1:7" s="39" customFormat="1" ht="31.5" customHeight="1">
      <c r="A12" s="87" t="s">
        <v>216</v>
      </c>
      <c r="B12" s="86">
        <v>103</v>
      </c>
      <c r="C12" s="84" t="s">
        <v>131</v>
      </c>
      <c r="D12" s="84" t="s">
        <v>10</v>
      </c>
      <c r="E12" s="85">
        <f>E13</f>
        <v>2264.1</v>
      </c>
      <c r="F12" s="85">
        <f>F13</f>
        <v>2261.9</v>
      </c>
      <c r="G12" s="82">
        <f t="shared" si="0"/>
        <v>99.9</v>
      </c>
    </row>
    <row r="13" spans="1:7" s="1" customFormat="1" ht="47.25">
      <c r="A13" s="88" t="s">
        <v>79</v>
      </c>
      <c r="B13" s="89">
        <v>103</v>
      </c>
      <c r="C13" s="90" t="s">
        <v>131</v>
      </c>
      <c r="D13" s="90" t="s">
        <v>77</v>
      </c>
      <c r="E13" s="91">
        <v>2264.1</v>
      </c>
      <c r="F13" s="91">
        <v>2261.9</v>
      </c>
      <c r="G13" s="92">
        <f t="shared" si="0"/>
        <v>99.9</v>
      </c>
    </row>
    <row r="14" spans="1:7" s="39" customFormat="1" ht="31.5">
      <c r="A14" s="87" t="s">
        <v>217</v>
      </c>
      <c r="B14" s="86">
        <v>103</v>
      </c>
      <c r="C14" s="84" t="s">
        <v>132</v>
      </c>
      <c r="D14" s="84" t="s">
        <v>10</v>
      </c>
      <c r="E14" s="85">
        <f>E15</f>
        <v>265.2</v>
      </c>
      <c r="F14" s="85">
        <f>F15</f>
        <v>265.2</v>
      </c>
      <c r="G14" s="82">
        <f t="shared" si="0"/>
        <v>100</v>
      </c>
    </row>
    <row r="15" spans="1:7" s="1" customFormat="1" ht="47.25">
      <c r="A15" s="93" t="s">
        <v>79</v>
      </c>
      <c r="B15" s="89">
        <v>103</v>
      </c>
      <c r="C15" s="90" t="s">
        <v>132</v>
      </c>
      <c r="D15" s="90" t="s">
        <v>77</v>
      </c>
      <c r="E15" s="91">
        <v>265.2</v>
      </c>
      <c r="F15" s="91">
        <v>265.2</v>
      </c>
      <c r="G15" s="92">
        <f t="shared" si="0"/>
        <v>100</v>
      </c>
    </row>
    <row r="16" spans="1:7" s="39" customFormat="1" ht="31.5">
      <c r="A16" s="87" t="s">
        <v>218</v>
      </c>
      <c r="B16" s="86">
        <v>103</v>
      </c>
      <c r="C16" s="84" t="s">
        <v>133</v>
      </c>
      <c r="D16" s="84" t="s">
        <v>10</v>
      </c>
      <c r="E16" s="85">
        <f>E17+E18</f>
        <v>1521.6000000000001</v>
      </c>
      <c r="F16" s="85">
        <f>F17+F18</f>
        <v>1415.5</v>
      </c>
      <c r="G16" s="82">
        <f t="shared" si="0"/>
        <v>93</v>
      </c>
    </row>
    <row r="17" spans="1:7" s="1" customFormat="1" ht="47.25">
      <c r="A17" s="88" t="s">
        <v>79</v>
      </c>
      <c r="B17" s="89">
        <v>103</v>
      </c>
      <c r="C17" s="90" t="s">
        <v>133</v>
      </c>
      <c r="D17" s="90" t="s">
        <v>77</v>
      </c>
      <c r="E17" s="91">
        <v>1171.9</v>
      </c>
      <c r="F17" s="91">
        <v>1087</v>
      </c>
      <c r="G17" s="92">
        <f t="shared" si="0"/>
        <v>92.8</v>
      </c>
    </row>
    <row r="18" spans="1:7" s="1" customFormat="1" ht="31.5">
      <c r="A18" s="88" t="s">
        <v>80</v>
      </c>
      <c r="B18" s="89">
        <v>103</v>
      </c>
      <c r="C18" s="90" t="s">
        <v>133</v>
      </c>
      <c r="D18" s="90" t="s">
        <v>76</v>
      </c>
      <c r="E18" s="91">
        <v>349.7</v>
      </c>
      <c r="F18" s="91">
        <v>328.5</v>
      </c>
      <c r="G18" s="92">
        <f t="shared" si="0"/>
        <v>93.9</v>
      </c>
    </row>
    <row r="19" spans="1:7" s="1" customFormat="1" ht="31.5">
      <c r="A19" s="87" t="s">
        <v>91</v>
      </c>
      <c r="B19" s="86">
        <v>103</v>
      </c>
      <c r="C19" s="84" t="s">
        <v>136</v>
      </c>
      <c r="D19" s="94" t="s">
        <v>10</v>
      </c>
      <c r="E19" s="85">
        <f>E20</f>
        <v>84</v>
      </c>
      <c r="F19" s="85">
        <f>F20</f>
        <v>84</v>
      </c>
      <c r="G19" s="92">
        <f>G20</f>
        <v>100</v>
      </c>
    </row>
    <row r="20" spans="1:7" s="1" customFormat="1" ht="15.75">
      <c r="A20" s="88" t="s">
        <v>75</v>
      </c>
      <c r="B20" s="89">
        <v>103</v>
      </c>
      <c r="C20" s="90" t="s">
        <v>136</v>
      </c>
      <c r="D20" s="95" t="s">
        <v>137</v>
      </c>
      <c r="E20" s="91">
        <v>84</v>
      </c>
      <c r="F20" s="91">
        <v>84</v>
      </c>
      <c r="G20" s="92">
        <f t="shared" si="0"/>
        <v>100</v>
      </c>
    </row>
    <row r="21" spans="1:9" s="12" customFormat="1" ht="47.25">
      <c r="A21" s="48" t="s">
        <v>138</v>
      </c>
      <c r="B21" s="84" t="s">
        <v>51</v>
      </c>
      <c r="C21" s="84"/>
      <c r="D21" s="85"/>
      <c r="E21" s="96">
        <f>E22+E24+E28+E30+E33</f>
        <v>27309.54</v>
      </c>
      <c r="F21" s="96">
        <f>F22+F24+F28+F30+F33</f>
        <v>27140.600000000002</v>
      </c>
      <c r="G21" s="82">
        <f t="shared" si="0"/>
        <v>99.4</v>
      </c>
      <c r="I21" s="36"/>
    </row>
    <row r="22" spans="1:9" s="39" customFormat="1" ht="33" customHeight="1">
      <c r="A22" s="87" t="s">
        <v>139</v>
      </c>
      <c r="B22" s="84" t="s">
        <v>51</v>
      </c>
      <c r="C22" s="84" t="s">
        <v>134</v>
      </c>
      <c r="D22" s="94" t="s">
        <v>10</v>
      </c>
      <c r="E22" s="85">
        <f>E23</f>
        <v>1359.4</v>
      </c>
      <c r="F22" s="85">
        <f>F23</f>
        <v>1358.9</v>
      </c>
      <c r="G22" s="82">
        <f t="shared" si="0"/>
        <v>100</v>
      </c>
      <c r="I22" s="40"/>
    </row>
    <row r="23" spans="1:7" s="1" customFormat="1" ht="47.25">
      <c r="A23" s="93" t="s">
        <v>79</v>
      </c>
      <c r="B23" s="90" t="s">
        <v>51</v>
      </c>
      <c r="C23" s="90" t="s">
        <v>134</v>
      </c>
      <c r="D23" s="97">
        <v>100</v>
      </c>
      <c r="E23" s="91">
        <v>1359.4</v>
      </c>
      <c r="F23" s="91">
        <v>1358.9</v>
      </c>
      <c r="G23" s="138">
        <f t="shared" si="0"/>
        <v>100</v>
      </c>
    </row>
    <row r="24" spans="1:7" s="39" customFormat="1" ht="43.5" customHeight="1">
      <c r="A24" s="87" t="s">
        <v>81</v>
      </c>
      <c r="B24" s="84" t="s">
        <v>51</v>
      </c>
      <c r="C24" s="84" t="s">
        <v>135</v>
      </c>
      <c r="D24" s="94" t="s">
        <v>10</v>
      </c>
      <c r="E24" s="85">
        <f>E25+E26+E27</f>
        <v>21799</v>
      </c>
      <c r="F24" s="85">
        <f>F25+F26+F27</f>
        <v>21683.8</v>
      </c>
      <c r="G24" s="121">
        <f t="shared" si="0"/>
        <v>99.5</v>
      </c>
    </row>
    <row r="25" spans="1:7" s="1" customFormat="1" ht="47.25">
      <c r="A25" s="88" t="s">
        <v>79</v>
      </c>
      <c r="B25" s="90" t="s">
        <v>51</v>
      </c>
      <c r="C25" s="90" t="s">
        <v>135</v>
      </c>
      <c r="D25" s="97">
        <v>100</v>
      </c>
      <c r="E25" s="91">
        <v>19425</v>
      </c>
      <c r="F25" s="91">
        <v>19392.1</v>
      </c>
      <c r="G25" s="92">
        <f t="shared" si="0"/>
        <v>99.8</v>
      </c>
    </row>
    <row r="26" spans="1:7" s="1" customFormat="1" ht="31.5">
      <c r="A26" s="88" t="s">
        <v>80</v>
      </c>
      <c r="B26" s="90" t="s">
        <v>51</v>
      </c>
      <c r="C26" s="90" t="s">
        <v>135</v>
      </c>
      <c r="D26" s="97">
        <v>200</v>
      </c>
      <c r="E26" s="91">
        <v>2305</v>
      </c>
      <c r="F26" s="91">
        <v>2222.9</v>
      </c>
      <c r="G26" s="92">
        <f t="shared" si="0"/>
        <v>96.4</v>
      </c>
    </row>
    <row r="27" spans="1:9" s="1" customFormat="1" ht="15.75">
      <c r="A27" s="88" t="s">
        <v>75</v>
      </c>
      <c r="B27" s="90" t="s">
        <v>51</v>
      </c>
      <c r="C27" s="90" t="s">
        <v>135</v>
      </c>
      <c r="D27" s="97">
        <v>800</v>
      </c>
      <c r="E27" s="91">
        <v>69</v>
      </c>
      <c r="F27" s="91">
        <v>68.8</v>
      </c>
      <c r="G27" s="92">
        <f t="shared" si="0"/>
        <v>99.7</v>
      </c>
      <c r="I27" s="33"/>
    </row>
    <row r="28" spans="1:9" s="39" customFormat="1" ht="47.25">
      <c r="A28" s="87" t="s">
        <v>82</v>
      </c>
      <c r="B28" s="84" t="s">
        <v>51</v>
      </c>
      <c r="C28" s="84" t="s">
        <v>140</v>
      </c>
      <c r="D28" s="94" t="s">
        <v>10</v>
      </c>
      <c r="E28" s="85">
        <f>E29</f>
        <v>6.9</v>
      </c>
      <c r="F28" s="85">
        <f>F29</f>
        <v>6.9</v>
      </c>
      <c r="G28" s="82">
        <f t="shared" si="0"/>
        <v>100</v>
      </c>
      <c r="I28" s="40"/>
    </row>
    <row r="29" spans="1:9" s="1" customFormat="1" ht="31.5">
      <c r="A29" s="88" t="s">
        <v>80</v>
      </c>
      <c r="B29" s="90" t="s">
        <v>51</v>
      </c>
      <c r="C29" s="90" t="s">
        <v>140</v>
      </c>
      <c r="D29" s="97">
        <v>200</v>
      </c>
      <c r="E29" s="91">
        <v>6.9</v>
      </c>
      <c r="F29" s="91">
        <v>6.9</v>
      </c>
      <c r="G29" s="92">
        <f t="shared" si="0"/>
        <v>100</v>
      </c>
      <c r="I29" s="33"/>
    </row>
    <row r="30" spans="1:9" s="1" customFormat="1" ht="47.25">
      <c r="A30" s="87" t="s">
        <v>89</v>
      </c>
      <c r="B30" s="98">
        <v>104</v>
      </c>
      <c r="C30" s="99" t="s">
        <v>157</v>
      </c>
      <c r="D30" s="100" t="s">
        <v>10</v>
      </c>
      <c r="E30" s="101">
        <f>E31+E32</f>
        <v>4095.1</v>
      </c>
      <c r="F30" s="102">
        <f>F31+F32</f>
        <v>4044.5</v>
      </c>
      <c r="G30" s="82">
        <f>ROUND(F30/E30*100,1)</f>
        <v>98.8</v>
      </c>
      <c r="I30" s="33"/>
    </row>
    <row r="31" spans="1:9" s="1" customFormat="1" ht="47.25">
      <c r="A31" s="88" t="s">
        <v>79</v>
      </c>
      <c r="B31" s="103">
        <v>104</v>
      </c>
      <c r="C31" s="104" t="s">
        <v>157</v>
      </c>
      <c r="D31" s="105">
        <v>100</v>
      </c>
      <c r="E31" s="106">
        <v>3779.6</v>
      </c>
      <c r="F31" s="107">
        <v>3746.7</v>
      </c>
      <c r="G31" s="92">
        <f>ROUND(F31/E31*100,1)</f>
        <v>99.1</v>
      </c>
      <c r="I31" s="33"/>
    </row>
    <row r="32" spans="1:9" s="1" customFormat="1" ht="31.5">
      <c r="A32" s="88" t="s">
        <v>80</v>
      </c>
      <c r="B32" s="103">
        <v>104</v>
      </c>
      <c r="C32" s="104" t="s">
        <v>157</v>
      </c>
      <c r="D32" s="105">
        <v>200</v>
      </c>
      <c r="E32" s="106">
        <v>315.5</v>
      </c>
      <c r="F32" s="107">
        <v>297.8</v>
      </c>
      <c r="G32" s="92">
        <f>ROUND(F32/E32*100,1)</f>
        <v>94.4</v>
      </c>
      <c r="I32" s="33"/>
    </row>
    <row r="33" spans="1:9" s="1" customFormat="1" ht="47.25">
      <c r="A33" s="87" t="s">
        <v>155</v>
      </c>
      <c r="B33" s="98">
        <v>104</v>
      </c>
      <c r="C33" s="99" t="s">
        <v>158</v>
      </c>
      <c r="D33" s="100" t="s">
        <v>10</v>
      </c>
      <c r="E33" s="101">
        <f>E34</f>
        <v>49.14</v>
      </c>
      <c r="F33" s="102">
        <f>F34+F36</f>
        <v>46.5</v>
      </c>
      <c r="G33" s="82">
        <f>ROUND(F33/E33*100,1)</f>
        <v>94.6</v>
      </c>
      <c r="I33" s="33"/>
    </row>
    <row r="34" spans="1:9" s="1" customFormat="1" ht="47.25">
      <c r="A34" s="88" t="s">
        <v>79</v>
      </c>
      <c r="B34" s="108">
        <v>104</v>
      </c>
      <c r="C34" s="104" t="s">
        <v>158</v>
      </c>
      <c r="D34" s="105">
        <v>100</v>
      </c>
      <c r="E34" s="106">
        <v>49.14</v>
      </c>
      <c r="F34" s="107">
        <v>46.5</v>
      </c>
      <c r="G34" s="92">
        <f>ROUND(F34/E34*100,1)</f>
        <v>94.6</v>
      </c>
      <c r="I34" s="33"/>
    </row>
    <row r="35" spans="1:9" s="1" customFormat="1" ht="15.75">
      <c r="A35" s="162" t="s">
        <v>150</v>
      </c>
      <c r="B35" s="86">
        <v>111</v>
      </c>
      <c r="C35" s="99"/>
      <c r="D35" s="135"/>
      <c r="E35" s="101"/>
      <c r="F35" s="102"/>
      <c r="G35" s="82"/>
      <c r="I35" s="33"/>
    </row>
    <row r="36" spans="1:9" s="39" customFormat="1" ht="15.75">
      <c r="A36" s="162" t="s">
        <v>64</v>
      </c>
      <c r="B36" s="109">
        <v>111</v>
      </c>
      <c r="C36" s="110" t="s">
        <v>159</v>
      </c>
      <c r="D36" s="94" t="s">
        <v>10</v>
      </c>
      <c r="E36" s="96">
        <f>E37</f>
        <v>24</v>
      </c>
      <c r="F36" s="96">
        <f>F37</f>
        <v>0</v>
      </c>
      <c r="G36" s="82">
        <f t="shared" si="0"/>
        <v>0</v>
      </c>
      <c r="I36" s="40"/>
    </row>
    <row r="37" spans="1:9" s="1" customFormat="1" ht="18.75" customHeight="1">
      <c r="A37" s="88" t="s">
        <v>75</v>
      </c>
      <c r="B37" s="111">
        <v>111</v>
      </c>
      <c r="C37" s="112" t="s">
        <v>159</v>
      </c>
      <c r="D37" s="97">
        <v>800</v>
      </c>
      <c r="E37" s="113">
        <v>24</v>
      </c>
      <c r="F37" s="113">
        <v>0</v>
      </c>
      <c r="G37" s="82">
        <f t="shared" si="0"/>
        <v>0</v>
      </c>
      <c r="I37" s="33"/>
    </row>
    <row r="38" spans="1:7" s="11" customFormat="1" ht="15.75">
      <c r="A38" s="163" t="s">
        <v>24</v>
      </c>
      <c r="B38" s="84" t="s">
        <v>52</v>
      </c>
      <c r="C38" s="84"/>
      <c r="D38" s="46"/>
      <c r="E38" s="96">
        <f>+E39+E41+E43+E45+E47+E51+E49</f>
        <v>484.7</v>
      </c>
      <c r="F38" s="96">
        <f>+F39+F41+F43+F45+F47+F51+F49</f>
        <v>479.4</v>
      </c>
      <c r="G38" s="82">
        <f t="shared" si="0"/>
        <v>98.9</v>
      </c>
    </row>
    <row r="39" spans="1:7" s="11" customFormat="1" ht="15.75">
      <c r="A39" s="164" t="s">
        <v>220</v>
      </c>
      <c r="B39" s="84" t="s">
        <v>52</v>
      </c>
      <c r="C39" s="84" t="s">
        <v>219</v>
      </c>
      <c r="D39" s="46"/>
      <c r="E39" s="96">
        <f>E40</f>
        <v>34.2</v>
      </c>
      <c r="F39" s="96">
        <f>F40</f>
        <v>34.1</v>
      </c>
      <c r="G39" s="82">
        <f t="shared" si="0"/>
        <v>99.7</v>
      </c>
    </row>
    <row r="40" spans="1:7" s="11" customFormat="1" ht="15.75">
      <c r="A40" s="88" t="s">
        <v>75</v>
      </c>
      <c r="B40" s="90" t="s">
        <v>52</v>
      </c>
      <c r="C40" s="90" t="s">
        <v>219</v>
      </c>
      <c r="D40" s="97">
        <v>800</v>
      </c>
      <c r="E40" s="113">
        <v>34.2</v>
      </c>
      <c r="F40" s="113">
        <v>34.1</v>
      </c>
      <c r="G40" s="92">
        <f t="shared" si="0"/>
        <v>99.7</v>
      </c>
    </row>
    <row r="41" spans="1:7" s="39" customFormat="1" ht="31.5">
      <c r="A41" s="87" t="s">
        <v>83</v>
      </c>
      <c r="B41" s="84" t="s">
        <v>52</v>
      </c>
      <c r="C41" s="84" t="s">
        <v>160</v>
      </c>
      <c r="D41" s="94" t="s">
        <v>10</v>
      </c>
      <c r="E41" s="85">
        <f>E42</f>
        <v>205</v>
      </c>
      <c r="F41" s="114">
        <f>F42</f>
        <v>204.9</v>
      </c>
      <c r="G41" s="82">
        <f t="shared" si="0"/>
        <v>100</v>
      </c>
    </row>
    <row r="42" spans="1:7" s="1" customFormat="1" ht="31.5">
      <c r="A42" s="88" t="s">
        <v>80</v>
      </c>
      <c r="B42" s="90" t="s">
        <v>52</v>
      </c>
      <c r="C42" s="90" t="s">
        <v>160</v>
      </c>
      <c r="D42" s="97">
        <v>200</v>
      </c>
      <c r="E42" s="91">
        <v>205</v>
      </c>
      <c r="F42" s="115">
        <v>204.9</v>
      </c>
      <c r="G42" s="82">
        <f t="shared" si="0"/>
        <v>100</v>
      </c>
    </row>
    <row r="43" spans="1:7" s="39" customFormat="1" ht="31.5">
      <c r="A43" s="87" t="s">
        <v>84</v>
      </c>
      <c r="B43" s="84" t="s">
        <v>52</v>
      </c>
      <c r="C43" s="84" t="s">
        <v>161</v>
      </c>
      <c r="D43" s="94" t="s">
        <v>10</v>
      </c>
      <c r="E43" s="85">
        <f>E44</f>
        <v>205</v>
      </c>
      <c r="F43" s="114">
        <f>F44</f>
        <v>200</v>
      </c>
      <c r="G43" s="82">
        <f t="shared" si="0"/>
        <v>97.6</v>
      </c>
    </row>
    <row r="44" spans="1:7" s="1" customFormat="1" ht="31.5">
      <c r="A44" s="88" t="s">
        <v>80</v>
      </c>
      <c r="B44" s="90" t="s">
        <v>52</v>
      </c>
      <c r="C44" s="90" t="s">
        <v>161</v>
      </c>
      <c r="D44" s="97">
        <v>200</v>
      </c>
      <c r="E44" s="91">
        <v>205</v>
      </c>
      <c r="F44" s="115">
        <v>200</v>
      </c>
      <c r="G44" s="92">
        <f t="shared" si="0"/>
        <v>97.6</v>
      </c>
    </row>
    <row r="45" spans="1:7" s="39" customFormat="1" ht="31.5">
      <c r="A45" s="87" t="s">
        <v>65</v>
      </c>
      <c r="B45" s="84" t="s">
        <v>52</v>
      </c>
      <c r="C45" s="84" t="s">
        <v>162</v>
      </c>
      <c r="D45" s="94" t="s">
        <v>10</v>
      </c>
      <c r="E45" s="85">
        <f>E46</f>
        <v>13</v>
      </c>
      <c r="F45" s="114">
        <f>F46</f>
        <v>13</v>
      </c>
      <c r="G45" s="82">
        <f t="shared" si="0"/>
        <v>100</v>
      </c>
    </row>
    <row r="46" spans="1:7" s="1" customFormat="1" ht="31.5">
      <c r="A46" s="88" t="s">
        <v>80</v>
      </c>
      <c r="B46" s="90" t="s">
        <v>52</v>
      </c>
      <c r="C46" s="90" t="s">
        <v>162</v>
      </c>
      <c r="D46" s="97">
        <v>200</v>
      </c>
      <c r="E46" s="91">
        <v>13</v>
      </c>
      <c r="F46" s="115">
        <v>13</v>
      </c>
      <c r="G46" s="138">
        <f t="shared" si="0"/>
        <v>100</v>
      </c>
    </row>
    <row r="47" spans="1:7" s="1" customFormat="1" ht="47.25">
      <c r="A47" s="87" t="s">
        <v>221</v>
      </c>
      <c r="B47" s="84" t="s">
        <v>52</v>
      </c>
      <c r="C47" s="84" t="s">
        <v>163</v>
      </c>
      <c r="D47" s="94" t="s">
        <v>10</v>
      </c>
      <c r="E47" s="85">
        <f>E48</f>
        <v>13</v>
      </c>
      <c r="F47" s="114">
        <f>F48</f>
        <v>13</v>
      </c>
      <c r="G47" s="139">
        <f t="shared" si="0"/>
        <v>100</v>
      </c>
    </row>
    <row r="48" spans="1:7" s="1" customFormat="1" ht="31.5">
      <c r="A48" s="88" t="s">
        <v>80</v>
      </c>
      <c r="B48" s="90" t="s">
        <v>52</v>
      </c>
      <c r="C48" s="90" t="s">
        <v>163</v>
      </c>
      <c r="D48" s="95" t="s">
        <v>76</v>
      </c>
      <c r="E48" s="91">
        <v>13</v>
      </c>
      <c r="F48" s="115">
        <v>13</v>
      </c>
      <c r="G48" s="92">
        <f t="shared" si="0"/>
        <v>100</v>
      </c>
    </row>
    <row r="49" spans="1:7" s="1" customFormat="1" ht="63">
      <c r="A49" s="87" t="s">
        <v>151</v>
      </c>
      <c r="B49" s="84" t="s">
        <v>52</v>
      </c>
      <c r="C49" s="84" t="s">
        <v>164</v>
      </c>
      <c r="D49" s="94" t="s">
        <v>10</v>
      </c>
      <c r="E49" s="85">
        <f>E50</f>
        <v>10</v>
      </c>
      <c r="F49" s="114">
        <f>F50</f>
        <v>10</v>
      </c>
      <c r="G49" s="92">
        <f>ROUND(F49/E49*100,1)</f>
        <v>100</v>
      </c>
    </row>
    <row r="50" spans="1:7" s="1" customFormat="1" ht="31.5">
      <c r="A50" s="88" t="s">
        <v>80</v>
      </c>
      <c r="B50" s="90" t="s">
        <v>52</v>
      </c>
      <c r="C50" s="90" t="s">
        <v>164</v>
      </c>
      <c r="D50" s="95" t="s">
        <v>76</v>
      </c>
      <c r="E50" s="91">
        <v>10</v>
      </c>
      <c r="F50" s="115">
        <v>10</v>
      </c>
      <c r="G50" s="92">
        <f>ROUND(F50/E50*100,1)</f>
        <v>100</v>
      </c>
    </row>
    <row r="51" spans="1:7" s="1" customFormat="1" ht="94.5">
      <c r="A51" s="87" t="s">
        <v>223</v>
      </c>
      <c r="B51" s="84" t="s">
        <v>52</v>
      </c>
      <c r="C51" s="84" t="s">
        <v>222</v>
      </c>
      <c r="D51" s="94" t="s">
        <v>10</v>
      </c>
      <c r="E51" s="85">
        <f>E52</f>
        <v>4.5</v>
      </c>
      <c r="F51" s="114">
        <f>F52</f>
        <v>4.4</v>
      </c>
      <c r="G51" s="92">
        <f t="shared" si="0"/>
        <v>97.8</v>
      </c>
    </row>
    <row r="52" spans="1:7" s="1" customFormat="1" ht="31.5">
      <c r="A52" s="88" t="s">
        <v>80</v>
      </c>
      <c r="B52" s="90" t="s">
        <v>52</v>
      </c>
      <c r="C52" s="90" t="s">
        <v>222</v>
      </c>
      <c r="D52" s="95" t="s">
        <v>76</v>
      </c>
      <c r="E52" s="91">
        <v>4.5</v>
      </c>
      <c r="F52" s="115">
        <v>4.4</v>
      </c>
      <c r="G52" s="92">
        <f t="shared" si="0"/>
        <v>97.8</v>
      </c>
    </row>
    <row r="53" spans="1:7" s="11" customFormat="1" ht="34.5" customHeight="1">
      <c r="A53" s="48" t="s">
        <v>25</v>
      </c>
      <c r="B53" s="83">
        <v>300</v>
      </c>
      <c r="C53" s="84"/>
      <c r="D53" s="95"/>
      <c r="E53" s="96">
        <f>E54</f>
        <v>71</v>
      </c>
      <c r="F53" s="116">
        <f>F54</f>
        <v>70.8</v>
      </c>
      <c r="G53" s="82">
        <f t="shared" si="0"/>
        <v>99.7</v>
      </c>
    </row>
    <row r="54" spans="1:7" s="4" customFormat="1" ht="31.5" customHeight="1">
      <c r="A54" s="165" t="s">
        <v>66</v>
      </c>
      <c r="B54" s="83">
        <v>309</v>
      </c>
      <c r="C54" s="84"/>
      <c r="D54" s="94"/>
      <c r="E54" s="85">
        <f>E55</f>
        <v>71</v>
      </c>
      <c r="F54" s="114">
        <f>F55</f>
        <v>70.8</v>
      </c>
      <c r="G54" s="82">
        <f t="shared" si="0"/>
        <v>99.7</v>
      </c>
    </row>
    <row r="55" spans="1:7" s="1" customFormat="1" ht="63">
      <c r="A55" s="48" t="s">
        <v>92</v>
      </c>
      <c r="B55" s="83">
        <v>309</v>
      </c>
      <c r="C55" s="84" t="s">
        <v>165</v>
      </c>
      <c r="D55" s="137"/>
      <c r="E55" s="85">
        <v>71</v>
      </c>
      <c r="F55" s="114">
        <v>70.8</v>
      </c>
      <c r="G55" s="82">
        <f t="shared" si="0"/>
        <v>99.7</v>
      </c>
    </row>
    <row r="56" spans="1:7" s="1" customFormat="1" ht="31.5">
      <c r="A56" s="88" t="s">
        <v>80</v>
      </c>
      <c r="B56" s="108">
        <v>309</v>
      </c>
      <c r="C56" s="90" t="s">
        <v>165</v>
      </c>
      <c r="D56" s="95">
        <v>200</v>
      </c>
      <c r="E56" s="91">
        <v>71</v>
      </c>
      <c r="F56" s="115">
        <v>70.8</v>
      </c>
      <c r="G56" s="92">
        <f t="shared" si="0"/>
        <v>99.7</v>
      </c>
    </row>
    <row r="57" spans="1:7" s="39" customFormat="1" ht="17.25" customHeight="1">
      <c r="A57" s="166" t="s">
        <v>99</v>
      </c>
      <c r="B57" s="98">
        <v>400</v>
      </c>
      <c r="C57" s="99"/>
      <c r="D57" s="94"/>
      <c r="E57" s="85">
        <f>E58+E61</f>
        <v>559.9</v>
      </c>
      <c r="F57" s="85">
        <f>F58+F61</f>
        <v>555.6</v>
      </c>
      <c r="G57" s="92">
        <f t="shared" si="0"/>
        <v>99.2</v>
      </c>
    </row>
    <row r="58" spans="1:7" s="39" customFormat="1" ht="17.25" customHeight="1">
      <c r="A58" s="167" t="s">
        <v>190</v>
      </c>
      <c r="B58" s="98">
        <v>401</v>
      </c>
      <c r="C58" s="149"/>
      <c r="D58" s="94"/>
      <c r="E58" s="85">
        <f>E59</f>
        <v>554.9</v>
      </c>
      <c r="F58" s="114">
        <f>F59</f>
        <v>550.6</v>
      </c>
      <c r="G58" s="92">
        <f t="shared" si="0"/>
        <v>99.2</v>
      </c>
    </row>
    <row r="59" spans="1:7" s="39" customFormat="1" ht="31.5" customHeight="1">
      <c r="A59" s="168" t="s">
        <v>224</v>
      </c>
      <c r="B59" s="98">
        <v>401</v>
      </c>
      <c r="C59" s="150" t="s">
        <v>191</v>
      </c>
      <c r="D59" s="94"/>
      <c r="E59" s="85">
        <f>E60</f>
        <v>554.9</v>
      </c>
      <c r="F59" s="114">
        <f>F60</f>
        <v>550.6</v>
      </c>
      <c r="G59" s="92">
        <f t="shared" si="0"/>
        <v>99.2</v>
      </c>
    </row>
    <row r="60" spans="1:7" s="39" customFormat="1" ht="31.5" customHeight="1">
      <c r="A60" s="169" t="s">
        <v>225</v>
      </c>
      <c r="B60" s="98">
        <v>401</v>
      </c>
      <c r="C60" s="151" t="s">
        <v>191</v>
      </c>
      <c r="D60" s="95" t="s">
        <v>137</v>
      </c>
      <c r="E60" s="91">
        <v>554.9</v>
      </c>
      <c r="F60" s="115">
        <v>550.6</v>
      </c>
      <c r="G60" s="92">
        <f t="shared" si="0"/>
        <v>99.2</v>
      </c>
    </row>
    <row r="61" spans="1:7" s="39" customFormat="1" ht="17.25" customHeight="1">
      <c r="A61" s="170" t="s">
        <v>93</v>
      </c>
      <c r="B61" s="98">
        <v>412</v>
      </c>
      <c r="C61" s="149"/>
      <c r="D61" s="94"/>
      <c r="E61" s="85">
        <f>E62</f>
        <v>5</v>
      </c>
      <c r="F61" s="114">
        <f>F62</f>
        <v>5</v>
      </c>
      <c r="G61" s="92">
        <f t="shared" si="0"/>
        <v>100</v>
      </c>
    </row>
    <row r="62" spans="1:7" s="12" customFormat="1" ht="31.5">
      <c r="A62" s="48" t="s">
        <v>94</v>
      </c>
      <c r="B62" s="83">
        <v>412</v>
      </c>
      <c r="C62" s="84" t="s">
        <v>166</v>
      </c>
      <c r="D62" s="94" t="s">
        <v>10</v>
      </c>
      <c r="E62" s="85">
        <f>E63</f>
        <v>5</v>
      </c>
      <c r="F62" s="114">
        <f>F63</f>
        <v>5</v>
      </c>
      <c r="G62" s="92">
        <f t="shared" si="0"/>
        <v>100</v>
      </c>
    </row>
    <row r="63" spans="1:7" s="12" customFormat="1" ht="31.5">
      <c r="A63" s="88" t="s">
        <v>80</v>
      </c>
      <c r="B63" s="108">
        <v>412</v>
      </c>
      <c r="C63" s="90" t="s">
        <v>166</v>
      </c>
      <c r="D63" s="95">
        <v>200</v>
      </c>
      <c r="E63" s="91">
        <v>5</v>
      </c>
      <c r="F63" s="115">
        <v>5</v>
      </c>
      <c r="G63" s="92">
        <f t="shared" si="0"/>
        <v>100</v>
      </c>
    </row>
    <row r="64" spans="1:7" s="11" customFormat="1" ht="15.75">
      <c r="A64" s="48" t="s">
        <v>26</v>
      </c>
      <c r="B64" s="83">
        <v>500</v>
      </c>
      <c r="C64" s="84"/>
      <c r="D64" s="94"/>
      <c r="E64" s="96">
        <f>E65</f>
        <v>73111</v>
      </c>
      <c r="F64" s="96">
        <f>F65</f>
        <v>72782.8</v>
      </c>
      <c r="G64" s="82">
        <f t="shared" si="0"/>
        <v>99.6</v>
      </c>
    </row>
    <row r="65" spans="1:7" s="12" customFormat="1" ht="15.75" customHeight="1">
      <c r="A65" s="48" t="s">
        <v>27</v>
      </c>
      <c r="B65" s="83">
        <v>503</v>
      </c>
      <c r="C65" s="84"/>
      <c r="D65" s="94"/>
      <c r="E65" s="85">
        <f>E66+E68+E70+E72+E74+E76+E78+E81+E83+E85+E87</f>
        <v>73111</v>
      </c>
      <c r="F65" s="85">
        <f>F66+F68+F70+F72+F74+F76+F78+F81+F83+F85+F87</f>
        <v>72782.8</v>
      </c>
      <c r="G65" s="82">
        <f t="shared" si="0"/>
        <v>99.6</v>
      </c>
    </row>
    <row r="66" spans="1:7" s="39" customFormat="1" ht="47.25">
      <c r="A66" s="180" t="s">
        <v>152</v>
      </c>
      <c r="B66" s="83">
        <v>503</v>
      </c>
      <c r="C66" s="84" t="s">
        <v>167</v>
      </c>
      <c r="D66" s="94" t="s">
        <v>10</v>
      </c>
      <c r="E66" s="85">
        <f>E67</f>
        <v>46532</v>
      </c>
      <c r="F66" s="85">
        <f>F67</f>
        <v>46532</v>
      </c>
      <c r="G66" s="82">
        <f t="shared" si="0"/>
        <v>100</v>
      </c>
    </row>
    <row r="67" spans="1:7" s="1" customFormat="1" ht="31.5">
      <c r="A67" s="88" t="s">
        <v>80</v>
      </c>
      <c r="B67" s="108">
        <v>503</v>
      </c>
      <c r="C67" s="90" t="s">
        <v>167</v>
      </c>
      <c r="D67" s="95">
        <v>200</v>
      </c>
      <c r="E67" s="91">
        <v>46532</v>
      </c>
      <c r="F67" s="91">
        <v>46532</v>
      </c>
      <c r="G67" s="92">
        <f t="shared" si="0"/>
        <v>100</v>
      </c>
    </row>
    <row r="68" spans="1:7" s="39" customFormat="1" ht="15.75">
      <c r="A68" s="87" t="s">
        <v>67</v>
      </c>
      <c r="B68" s="83">
        <v>503</v>
      </c>
      <c r="C68" s="84" t="s">
        <v>168</v>
      </c>
      <c r="D68" s="94"/>
      <c r="E68" s="85">
        <f>E69</f>
        <v>7139</v>
      </c>
      <c r="F68" s="85">
        <f>F69</f>
        <v>7138.3</v>
      </c>
      <c r="G68" s="82">
        <f t="shared" si="0"/>
        <v>100</v>
      </c>
    </row>
    <row r="69" spans="1:7" s="39" customFormat="1" ht="31.5">
      <c r="A69" s="88" t="s">
        <v>80</v>
      </c>
      <c r="B69" s="108">
        <v>503</v>
      </c>
      <c r="C69" s="90" t="s">
        <v>168</v>
      </c>
      <c r="D69" s="95">
        <v>200</v>
      </c>
      <c r="E69" s="91">
        <v>7139</v>
      </c>
      <c r="F69" s="91">
        <v>7138.3</v>
      </c>
      <c r="G69" s="92">
        <f t="shared" si="0"/>
        <v>100</v>
      </c>
    </row>
    <row r="70" spans="1:7" s="39" customFormat="1" ht="47.25">
      <c r="A70" s="87" t="s">
        <v>68</v>
      </c>
      <c r="B70" s="83">
        <v>503</v>
      </c>
      <c r="C70" s="84" t="s">
        <v>169</v>
      </c>
      <c r="D70" s="94" t="s">
        <v>10</v>
      </c>
      <c r="E70" s="85">
        <f>E71</f>
        <v>861</v>
      </c>
      <c r="F70" s="85">
        <f>F71</f>
        <v>849.9</v>
      </c>
      <c r="G70" s="82">
        <f t="shared" si="0"/>
        <v>98.7</v>
      </c>
    </row>
    <row r="71" spans="1:7" s="39" customFormat="1" ht="31.5">
      <c r="A71" s="88" t="s">
        <v>80</v>
      </c>
      <c r="B71" s="108">
        <v>503</v>
      </c>
      <c r="C71" s="90" t="s">
        <v>169</v>
      </c>
      <c r="D71" s="95">
        <v>200</v>
      </c>
      <c r="E71" s="91">
        <v>861</v>
      </c>
      <c r="F71" s="91">
        <v>849.9</v>
      </c>
      <c r="G71" s="92">
        <f t="shared" si="0"/>
        <v>98.7</v>
      </c>
    </row>
    <row r="72" spans="1:7" s="39" customFormat="1" ht="63">
      <c r="A72" s="87" t="s">
        <v>95</v>
      </c>
      <c r="B72" s="83">
        <v>503</v>
      </c>
      <c r="C72" s="84" t="s">
        <v>170</v>
      </c>
      <c r="D72" s="94" t="s">
        <v>10</v>
      </c>
      <c r="E72" s="85">
        <f>E73</f>
        <v>12</v>
      </c>
      <c r="F72" s="85">
        <f>F73</f>
        <v>11.7</v>
      </c>
      <c r="G72" s="82">
        <f t="shared" si="0"/>
        <v>97.5</v>
      </c>
    </row>
    <row r="73" spans="1:7" s="39" customFormat="1" ht="31.5">
      <c r="A73" s="88" t="s">
        <v>80</v>
      </c>
      <c r="B73" s="108">
        <v>503</v>
      </c>
      <c r="C73" s="90" t="s">
        <v>170</v>
      </c>
      <c r="D73" s="95">
        <v>200</v>
      </c>
      <c r="E73" s="91">
        <v>12</v>
      </c>
      <c r="F73" s="91">
        <v>11.7</v>
      </c>
      <c r="G73" s="92">
        <f t="shared" si="0"/>
        <v>97.5</v>
      </c>
    </row>
    <row r="74" spans="1:7" s="39" customFormat="1" ht="33" customHeight="1">
      <c r="A74" s="87" t="s">
        <v>226</v>
      </c>
      <c r="B74" s="83">
        <v>503</v>
      </c>
      <c r="C74" s="84" t="s">
        <v>171</v>
      </c>
      <c r="D74" s="94" t="s">
        <v>10</v>
      </c>
      <c r="E74" s="85">
        <f>E75</f>
        <v>5537</v>
      </c>
      <c r="F74" s="85">
        <f>F75</f>
        <v>5528</v>
      </c>
      <c r="G74" s="92">
        <f t="shared" si="0"/>
        <v>99.8</v>
      </c>
    </row>
    <row r="75" spans="1:7" s="39" customFormat="1" ht="31.5">
      <c r="A75" s="88" t="s">
        <v>80</v>
      </c>
      <c r="B75" s="108">
        <v>503</v>
      </c>
      <c r="C75" s="90" t="s">
        <v>171</v>
      </c>
      <c r="D75" s="95">
        <v>200</v>
      </c>
      <c r="E75" s="91">
        <v>5537</v>
      </c>
      <c r="F75" s="91">
        <v>5528</v>
      </c>
      <c r="G75" s="92">
        <f t="shared" si="0"/>
        <v>99.8</v>
      </c>
    </row>
    <row r="76" spans="1:7" s="39" customFormat="1" ht="44.25" customHeight="1">
      <c r="A76" s="87" t="s">
        <v>227</v>
      </c>
      <c r="B76" s="83">
        <v>503</v>
      </c>
      <c r="C76" s="84" t="s">
        <v>172</v>
      </c>
      <c r="D76" s="94"/>
      <c r="E76" s="85">
        <f>E77</f>
        <v>481.1</v>
      </c>
      <c r="F76" s="85">
        <f>F77</f>
        <v>481.1</v>
      </c>
      <c r="G76" s="82">
        <f t="shared" si="0"/>
        <v>100</v>
      </c>
    </row>
    <row r="77" spans="1:7" s="1" customFormat="1" ht="31.5">
      <c r="A77" s="88" t="s">
        <v>80</v>
      </c>
      <c r="B77" s="83">
        <v>503</v>
      </c>
      <c r="C77" s="90" t="s">
        <v>172</v>
      </c>
      <c r="D77" s="95">
        <v>200</v>
      </c>
      <c r="E77" s="91">
        <v>481.1</v>
      </c>
      <c r="F77" s="91">
        <v>481.1</v>
      </c>
      <c r="G77" s="92">
        <f t="shared" si="0"/>
        <v>100</v>
      </c>
    </row>
    <row r="78" spans="1:7" s="39" customFormat="1" ht="31.5">
      <c r="A78" s="87" t="s">
        <v>90</v>
      </c>
      <c r="B78" s="83">
        <v>503</v>
      </c>
      <c r="C78" s="84" t="s">
        <v>173</v>
      </c>
      <c r="D78" s="94" t="s">
        <v>10</v>
      </c>
      <c r="E78" s="85">
        <f>E79+E80</f>
        <v>11138.9</v>
      </c>
      <c r="F78" s="85">
        <f>F79+F80</f>
        <v>10833.8</v>
      </c>
      <c r="G78" s="92">
        <f t="shared" si="0"/>
        <v>97.3</v>
      </c>
    </row>
    <row r="79" spans="1:7" s="1" customFormat="1" ht="31.5">
      <c r="A79" s="88" t="s">
        <v>80</v>
      </c>
      <c r="B79" s="108">
        <v>503</v>
      </c>
      <c r="C79" s="90" t="s">
        <v>173</v>
      </c>
      <c r="D79" s="95">
        <v>200</v>
      </c>
      <c r="E79" s="91">
        <v>10938.9</v>
      </c>
      <c r="F79" s="91">
        <v>10741.8</v>
      </c>
      <c r="G79" s="92">
        <f t="shared" si="0"/>
        <v>98.2</v>
      </c>
    </row>
    <row r="80" spans="1:7" s="1" customFormat="1" ht="15.75">
      <c r="A80" s="88" t="s">
        <v>75</v>
      </c>
      <c r="B80" s="108">
        <v>503</v>
      </c>
      <c r="C80" s="90" t="s">
        <v>173</v>
      </c>
      <c r="D80" s="95" t="s">
        <v>137</v>
      </c>
      <c r="E80" s="91">
        <v>200</v>
      </c>
      <c r="F80" s="91">
        <v>92</v>
      </c>
      <c r="G80" s="92">
        <f t="shared" si="0"/>
        <v>46</v>
      </c>
    </row>
    <row r="81" spans="1:7" s="39" customFormat="1" ht="31.5">
      <c r="A81" s="87" t="s">
        <v>69</v>
      </c>
      <c r="B81" s="83">
        <v>503</v>
      </c>
      <c r="C81" s="84" t="s">
        <v>174</v>
      </c>
      <c r="D81" s="94" t="s">
        <v>10</v>
      </c>
      <c r="E81" s="85">
        <f>E82</f>
        <v>100</v>
      </c>
      <c r="F81" s="85">
        <f>F82</f>
        <v>100</v>
      </c>
      <c r="G81" s="92">
        <f t="shared" si="0"/>
        <v>100</v>
      </c>
    </row>
    <row r="82" spans="1:7" s="1" customFormat="1" ht="31.5">
      <c r="A82" s="181" t="s">
        <v>80</v>
      </c>
      <c r="B82" s="103">
        <v>503</v>
      </c>
      <c r="C82" s="104" t="s">
        <v>174</v>
      </c>
      <c r="D82" s="95">
        <v>200</v>
      </c>
      <c r="E82" s="91">
        <v>100</v>
      </c>
      <c r="F82" s="91">
        <v>100</v>
      </c>
      <c r="G82" s="92">
        <f t="shared" si="0"/>
        <v>100</v>
      </c>
    </row>
    <row r="83" spans="1:7" s="1" customFormat="1" ht="31.5">
      <c r="A83" s="182" t="s">
        <v>192</v>
      </c>
      <c r="B83" s="108">
        <v>503</v>
      </c>
      <c r="C83" s="158" t="s">
        <v>193</v>
      </c>
      <c r="D83" s="94" t="s">
        <v>10</v>
      </c>
      <c r="E83" s="85">
        <f>E84</f>
        <v>1200</v>
      </c>
      <c r="F83" s="85">
        <f>F84</f>
        <v>1198</v>
      </c>
      <c r="G83" s="82">
        <f t="shared" si="0"/>
        <v>99.8</v>
      </c>
    </row>
    <row r="84" spans="1:7" s="1" customFormat="1" ht="15.75">
      <c r="A84" s="93" t="s">
        <v>189</v>
      </c>
      <c r="B84" s="108">
        <v>503</v>
      </c>
      <c r="C84" s="159" t="s">
        <v>193</v>
      </c>
      <c r="D84" s="95" t="s">
        <v>76</v>
      </c>
      <c r="E84" s="91">
        <v>1200</v>
      </c>
      <c r="F84" s="91">
        <v>1198</v>
      </c>
      <c r="G84" s="92">
        <f t="shared" si="0"/>
        <v>99.8</v>
      </c>
    </row>
    <row r="85" spans="1:7" s="39" customFormat="1" ht="15.75">
      <c r="A85" s="87" t="s">
        <v>70</v>
      </c>
      <c r="B85" s="83">
        <v>503</v>
      </c>
      <c r="C85" s="84" t="s">
        <v>175</v>
      </c>
      <c r="D85" s="94" t="s">
        <v>10</v>
      </c>
      <c r="E85" s="85">
        <f>E86</f>
        <v>10</v>
      </c>
      <c r="F85" s="85">
        <f>F86</f>
        <v>10</v>
      </c>
      <c r="G85" s="82">
        <f>ROUND(F85/E85*100,1)</f>
        <v>100</v>
      </c>
    </row>
    <row r="86" spans="1:7" s="1" customFormat="1" ht="31.5">
      <c r="A86" s="88" t="s">
        <v>80</v>
      </c>
      <c r="B86" s="108">
        <v>503</v>
      </c>
      <c r="C86" s="90" t="s">
        <v>175</v>
      </c>
      <c r="D86" s="95">
        <v>200</v>
      </c>
      <c r="E86" s="91">
        <v>10</v>
      </c>
      <c r="F86" s="91">
        <v>10</v>
      </c>
      <c r="G86" s="92">
        <f>ROUND(F86/E86*100,1)</f>
        <v>100</v>
      </c>
    </row>
    <row r="87" spans="1:7" s="39" customFormat="1" ht="31.5">
      <c r="A87" s="87" t="s">
        <v>71</v>
      </c>
      <c r="B87" s="83">
        <v>503</v>
      </c>
      <c r="C87" s="84" t="s">
        <v>176</v>
      </c>
      <c r="D87" s="94" t="s">
        <v>10</v>
      </c>
      <c r="E87" s="85">
        <f>E88</f>
        <v>100</v>
      </c>
      <c r="F87" s="85">
        <f>F88</f>
        <v>100</v>
      </c>
      <c r="G87" s="82">
        <f>ROUND(F88/E88*100,1)</f>
        <v>100</v>
      </c>
    </row>
    <row r="88" spans="1:7" s="1" customFormat="1" ht="31.5">
      <c r="A88" s="88" t="s">
        <v>80</v>
      </c>
      <c r="B88" s="108">
        <v>503</v>
      </c>
      <c r="C88" s="90" t="s">
        <v>176</v>
      </c>
      <c r="D88" s="95">
        <v>200</v>
      </c>
      <c r="E88" s="91">
        <v>100</v>
      </c>
      <c r="F88" s="91">
        <v>100</v>
      </c>
      <c r="G88" s="92">
        <f t="shared" si="0"/>
        <v>100</v>
      </c>
    </row>
    <row r="89" spans="1:7" s="12" customFormat="1" ht="15" customHeight="1">
      <c r="A89" s="48" t="s">
        <v>28</v>
      </c>
      <c r="B89" s="83">
        <v>700</v>
      </c>
      <c r="C89" s="84"/>
      <c r="D89" s="94"/>
      <c r="E89" s="96">
        <f>E90+E93</f>
        <v>1165</v>
      </c>
      <c r="F89" s="96">
        <f>F90+F93</f>
        <v>1155</v>
      </c>
      <c r="G89" s="82">
        <f>ROUND(F89/E89*100,1)</f>
        <v>99.1</v>
      </c>
    </row>
    <row r="90" spans="1:7" s="1" customFormat="1" ht="15.75">
      <c r="A90" s="87" t="s">
        <v>72</v>
      </c>
      <c r="B90" s="83">
        <v>705</v>
      </c>
      <c r="C90" s="84"/>
      <c r="D90" s="94"/>
      <c r="E90" s="85">
        <f>E91</f>
        <v>35</v>
      </c>
      <c r="F90" s="85">
        <f>F91</f>
        <v>35</v>
      </c>
      <c r="G90" s="82">
        <f>ROUND(F90/E90*100,1)</f>
        <v>100</v>
      </c>
    </row>
    <row r="91" spans="1:7" s="39" customFormat="1" ht="63">
      <c r="A91" s="87" t="s">
        <v>73</v>
      </c>
      <c r="B91" s="83">
        <v>705</v>
      </c>
      <c r="C91" s="84" t="s">
        <v>177</v>
      </c>
      <c r="D91" s="94" t="s">
        <v>10</v>
      </c>
      <c r="E91" s="85">
        <f>E92</f>
        <v>35</v>
      </c>
      <c r="F91" s="85">
        <f>F92</f>
        <v>35</v>
      </c>
      <c r="G91" s="82">
        <f>ROUND(F91/E91*100,1)</f>
        <v>100</v>
      </c>
    </row>
    <row r="92" spans="1:7" s="1" customFormat="1" ht="31.5">
      <c r="A92" s="181" t="s">
        <v>80</v>
      </c>
      <c r="B92" s="108">
        <v>705</v>
      </c>
      <c r="C92" s="90" t="s">
        <v>177</v>
      </c>
      <c r="D92" s="95">
        <v>200</v>
      </c>
      <c r="E92" s="91">
        <v>35</v>
      </c>
      <c r="F92" s="91">
        <v>35</v>
      </c>
      <c r="G92" s="92">
        <f>ROUND(F92/E92*100,1)</f>
        <v>100</v>
      </c>
    </row>
    <row r="93" spans="1:7" s="37" customFormat="1" ht="15.75">
      <c r="A93" s="180" t="s">
        <v>194</v>
      </c>
      <c r="B93" s="160">
        <v>709</v>
      </c>
      <c r="C93" s="84"/>
      <c r="D93" s="94"/>
      <c r="E93" s="85">
        <f>E96+E98+E100+E94</f>
        <v>1130</v>
      </c>
      <c r="F93" s="85">
        <f>F96+F98+F100+F94</f>
        <v>1120</v>
      </c>
      <c r="G93" s="82">
        <f t="shared" si="0"/>
        <v>99.1</v>
      </c>
    </row>
    <row r="94" spans="1:7" s="37" customFormat="1" ht="31.5">
      <c r="A94" s="162" t="s">
        <v>228</v>
      </c>
      <c r="B94" s="120">
        <v>709</v>
      </c>
      <c r="C94" s="117" t="s">
        <v>229</v>
      </c>
      <c r="D94" s="117" t="s">
        <v>10</v>
      </c>
      <c r="E94" s="85">
        <f>E95</f>
        <v>440</v>
      </c>
      <c r="F94" s="114">
        <f>F95</f>
        <v>440</v>
      </c>
      <c r="G94" s="82">
        <f>ROUND(F94/E94*100,1)</f>
        <v>100</v>
      </c>
    </row>
    <row r="95" spans="1:7" s="37" customFormat="1" ht="31.5">
      <c r="A95" s="88" t="s">
        <v>80</v>
      </c>
      <c r="B95" s="118">
        <v>709</v>
      </c>
      <c r="C95" s="119" t="s">
        <v>229</v>
      </c>
      <c r="D95" s="119" t="s">
        <v>76</v>
      </c>
      <c r="E95" s="91">
        <v>440</v>
      </c>
      <c r="F95" s="115">
        <v>440</v>
      </c>
      <c r="G95" s="92">
        <f>ROUND(F95/E95*100,1)</f>
        <v>100</v>
      </c>
    </row>
    <row r="96" spans="1:7" s="39" customFormat="1" ht="45" customHeight="1">
      <c r="A96" s="162" t="s">
        <v>153</v>
      </c>
      <c r="B96" s="120">
        <v>709</v>
      </c>
      <c r="C96" s="117" t="s">
        <v>178</v>
      </c>
      <c r="D96" s="117" t="s">
        <v>10</v>
      </c>
      <c r="E96" s="85">
        <f>E97</f>
        <v>250</v>
      </c>
      <c r="F96" s="114">
        <f>F97</f>
        <v>250</v>
      </c>
      <c r="G96" s="82">
        <f t="shared" si="0"/>
        <v>100</v>
      </c>
    </row>
    <row r="97" spans="1:7" s="7" customFormat="1" ht="31.5">
      <c r="A97" s="88" t="s">
        <v>80</v>
      </c>
      <c r="B97" s="118">
        <v>709</v>
      </c>
      <c r="C97" s="119" t="s">
        <v>178</v>
      </c>
      <c r="D97" s="119" t="s">
        <v>76</v>
      </c>
      <c r="E97" s="91">
        <v>250</v>
      </c>
      <c r="F97" s="115">
        <v>250</v>
      </c>
      <c r="G97" s="92">
        <f t="shared" si="0"/>
        <v>100</v>
      </c>
    </row>
    <row r="98" spans="1:7" s="39" customFormat="1" ht="30.75" customHeight="1">
      <c r="A98" s="87" t="s">
        <v>65</v>
      </c>
      <c r="B98" s="120">
        <v>709</v>
      </c>
      <c r="C98" s="117" t="s">
        <v>162</v>
      </c>
      <c r="D98" s="117" t="s">
        <v>10</v>
      </c>
      <c r="E98" s="85">
        <f>E99</f>
        <v>195</v>
      </c>
      <c r="F98" s="114">
        <f>F99</f>
        <v>195</v>
      </c>
      <c r="G98" s="82">
        <f t="shared" si="0"/>
        <v>100</v>
      </c>
    </row>
    <row r="99" spans="1:7" s="7" customFormat="1" ht="31.5">
      <c r="A99" s="88" t="s">
        <v>80</v>
      </c>
      <c r="B99" s="118">
        <v>709</v>
      </c>
      <c r="C99" s="119" t="s">
        <v>162</v>
      </c>
      <c r="D99" s="119" t="s">
        <v>76</v>
      </c>
      <c r="E99" s="91">
        <v>195</v>
      </c>
      <c r="F99" s="115">
        <v>195</v>
      </c>
      <c r="G99" s="92">
        <f t="shared" si="0"/>
        <v>100</v>
      </c>
    </row>
    <row r="100" spans="1:7" s="39" customFormat="1" ht="62.25" customHeight="1">
      <c r="A100" s="87" t="s">
        <v>151</v>
      </c>
      <c r="B100" s="120">
        <v>709</v>
      </c>
      <c r="C100" s="117" t="s">
        <v>164</v>
      </c>
      <c r="D100" s="117" t="s">
        <v>10</v>
      </c>
      <c r="E100" s="85">
        <f>E101</f>
        <v>245</v>
      </c>
      <c r="F100" s="114">
        <f>F101</f>
        <v>235</v>
      </c>
      <c r="G100" s="82">
        <f t="shared" si="0"/>
        <v>95.9</v>
      </c>
    </row>
    <row r="101" spans="1:7" s="7" customFormat="1" ht="31.5">
      <c r="A101" s="88" t="s">
        <v>80</v>
      </c>
      <c r="B101" s="118">
        <v>709</v>
      </c>
      <c r="C101" s="119" t="s">
        <v>164</v>
      </c>
      <c r="D101" s="122" t="s">
        <v>76</v>
      </c>
      <c r="E101" s="91">
        <v>245</v>
      </c>
      <c r="F101" s="115">
        <v>235</v>
      </c>
      <c r="G101" s="82">
        <f t="shared" si="0"/>
        <v>95.9</v>
      </c>
    </row>
    <row r="102" spans="1:7" s="8" customFormat="1" ht="15.75">
      <c r="A102" s="48" t="s">
        <v>53</v>
      </c>
      <c r="B102" s="83">
        <v>800</v>
      </c>
      <c r="C102" s="84"/>
      <c r="D102" s="94"/>
      <c r="E102" s="96">
        <f>E103+E106</f>
        <v>12490.5</v>
      </c>
      <c r="F102" s="96">
        <f>F103+F106</f>
        <v>12430.3</v>
      </c>
      <c r="G102" s="82">
        <f t="shared" si="0"/>
        <v>99.5</v>
      </c>
    </row>
    <row r="103" spans="1:7" s="12" customFormat="1" ht="15.75">
      <c r="A103" s="48" t="s">
        <v>29</v>
      </c>
      <c r="B103" s="83">
        <v>801</v>
      </c>
      <c r="C103" s="84"/>
      <c r="D103" s="94"/>
      <c r="E103" s="85">
        <f>E104</f>
        <v>10722</v>
      </c>
      <c r="F103" s="114">
        <f>F104</f>
        <v>10661.8</v>
      </c>
      <c r="G103" s="82">
        <f t="shared" si="0"/>
        <v>99.4</v>
      </c>
    </row>
    <row r="104" spans="1:7" s="12" customFormat="1" ht="30.75" customHeight="1">
      <c r="A104" s="87" t="s">
        <v>230</v>
      </c>
      <c r="B104" s="83">
        <v>801</v>
      </c>
      <c r="C104" s="84" t="s">
        <v>179</v>
      </c>
      <c r="D104" s="94" t="s">
        <v>10</v>
      </c>
      <c r="E104" s="85">
        <f>E105</f>
        <v>10722</v>
      </c>
      <c r="F104" s="114">
        <f>F105</f>
        <v>10661.8</v>
      </c>
      <c r="G104" s="82">
        <f t="shared" si="0"/>
        <v>99.4</v>
      </c>
    </row>
    <row r="105" spans="1:7" s="12" customFormat="1" ht="31.5">
      <c r="A105" s="88" t="s">
        <v>80</v>
      </c>
      <c r="B105" s="108">
        <v>801</v>
      </c>
      <c r="C105" s="90" t="s">
        <v>179</v>
      </c>
      <c r="D105" s="95">
        <v>200</v>
      </c>
      <c r="E105" s="91">
        <v>10722</v>
      </c>
      <c r="F105" s="115">
        <v>10661.8</v>
      </c>
      <c r="G105" s="82">
        <f t="shared" si="0"/>
        <v>99.4</v>
      </c>
    </row>
    <row r="106" spans="1:7" s="1" customFormat="1" ht="19.5" customHeight="1">
      <c r="A106" s="87" t="s">
        <v>62</v>
      </c>
      <c r="B106" s="123">
        <v>804</v>
      </c>
      <c r="C106" s="84"/>
      <c r="D106" s="94"/>
      <c r="E106" s="85">
        <f>E107+E109</f>
        <v>1768.5</v>
      </c>
      <c r="F106" s="114">
        <f>F107+F109</f>
        <v>1768.5</v>
      </c>
      <c r="G106" s="92">
        <f t="shared" si="0"/>
        <v>100</v>
      </c>
    </row>
    <row r="107" spans="1:7" s="39" customFormat="1" ht="31.5">
      <c r="A107" s="87" t="s">
        <v>187</v>
      </c>
      <c r="B107" s="83">
        <v>804</v>
      </c>
      <c r="C107" s="124" t="s">
        <v>180</v>
      </c>
      <c r="D107" s="94" t="s">
        <v>10</v>
      </c>
      <c r="E107" s="85">
        <f>E108</f>
        <v>1423.5</v>
      </c>
      <c r="F107" s="114">
        <f>F108</f>
        <v>1423.5</v>
      </c>
      <c r="G107" s="82">
        <f t="shared" si="0"/>
        <v>100</v>
      </c>
    </row>
    <row r="108" spans="1:7" s="1" customFormat="1" ht="31.5">
      <c r="A108" s="88" t="s">
        <v>80</v>
      </c>
      <c r="B108" s="108">
        <v>804</v>
      </c>
      <c r="C108" s="125" t="s">
        <v>180</v>
      </c>
      <c r="D108" s="95">
        <v>200</v>
      </c>
      <c r="E108" s="91">
        <v>1423.5</v>
      </c>
      <c r="F108" s="115">
        <v>1423.5</v>
      </c>
      <c r="G108" s="82">
        <f t="shared" si="0"/>
        <v>100</v>
      </c>
    </row>
    <row r="109" spans="1:7" s="39" customFormat="1" ht="47.25">
      <c r="A109" s="87" t="s">
        <v>221</v>
      </c>
      <c r="B109" s="120">
        <v>804</v>
      </c>
      <c r="C109" s="117" t="s">
        <v>163</v>
      </c>
      <c r="D109" s="117" t="s">
        <v>10</v>
      </c>
      <c r="E109" s="85">
        <f>E110</f>
        <v>345</v>
      </c>
      <c r="F109" s="114">
        <f>F110</f>
        <v>345</v>
      </c>
      <c r="G109" s="82">
        <v>100</v>
      </c>
    </row>
    <row r="110" spans="1:8" s="7" customFormat="1" ht="31.5">
      <c r="A110" s="88" t="s">
        <v>80</v>
      </c>
      <c r="B110" s="118">
        <v>804</v>
      </c>
      <c r="C110" s="119" t="s">
        <v>163</v>
      </c>
      <c r="D110" s="119" t="s">
        <v>76</v>
      </c>
      <c r="E110" s="91">
        <v>345</v>
      </c>
      <c r="F110" s="115">
        <v>345</v>
      </c>
      <c r="G110" s="121">
        <v>100</v>
      </c>
      <c r="H110" s="45"/>
    </row>
    <row r="111" spans="1:7" s="4" customFormat="1" ht="15.75">
      <c r="A111" s="48" t="s">
        <v>30</v>
      </c>
      <c r="B111" s="83">
        <v>1000</v>
      </c>
      <c r="C111" s="84"/>
      <c r="D111" s="94"/>
      <c r="E111" s="96">
        <f>E115+E112</f>
        <v>19242.3</v>
      </c>
      <c r="F111" s="96">
        <f>F115+F112</f>
        <v>18785.899999999998</v>
      </c>
      <c r="G111" s="82">
        <f t="shared" si="0"/>
        <v>97.6</v>
      </c>
    </row>
    <row r="112" spans="1:7" s="4" customFormat="1" ht="15.75">
      <c r="A112" s="48" t="s">
        <v>231</v>
      </c>
      <c r="B112" s="98">
        <v>1001</v>
      </c>
      <c r="C112" s="84"/>
      <c r="D112" s="100"/>
      <c r="E112" s="127">
        <f>E113</f>
        <v>158.8</v>
      </c>
      <c r="F112" s="127">
        <f>F113</f>
        <v>158.1</v>
      </c>
      <c r="G112" s="82">
        <f t="shared" si="0"/>
        <v>99.6</v>
      </c>
    </row>
    <row r="113" spans="1:7" s="4" customFormat="1" ht="31.5">
      <c r="A113" s="48" t="s">
        <v>154</v>
      </c>
      <c r="B113" s="98">
        <v>1003</v>
      </c>
      <c r="C113" s="84" t="s">
        <v>181</v>
      </c>
      <c r="D113" s="100"/>
      <c r="E113" s="127">
        <f>E114</f>
        <v>158.8</v>
      </c>
      <c r="F113" s="127">
        <f>F114</f>
        <v>158.1</v>
      </c>
      <c r="G113" s="82">
        <f t="shared" si="0"/>
        <v>99.6</v>
      </c>
    </row>
    <row r="114" spans="1:7" s="4" customFormat="1" ht="15.75">
      <c r="A114" s="183" t="s">
        <v>87</v>
      </c>
      <c r="B114" s="103">
        <v>1003</v>
      </c>
      <c r="C114" s="90" t="s">
        <v>181</v>
      </c>
      <c r="D114" s="126" t="s">
        <v>182</v>
      </c>
      <c r="E114" s="128">
        <v>158.8</v>
      </c>
      <c r="F114" s="128">
        <v>158.1</v>
      </c>
      <c r="G114" s="92">
        <f t="shared" si="0"/>
        <v>99.6</v>
      </c>
    </row>
    <row r="115" spans="1:7" s="4" customFormat="1" ht="17.25" customHeight="1">
      <c r="A115" s="48" t="s">
        <v>31</v>
      </c>
      <c r="B115" s="98">
        <v>1004</v>
      </c>
      <c r="C115" s="84"/>
      <c r="D115" s="100"/>
      <c r="E115" s="101">
        <f>E116+E118</f>
        <v>19083.5</v>
      </c>
      <c r="F115" s="101">
        <f>F116+F118</f>
        <v>18627.8</v>
      </c>
      <c r="G115" s="82">
        <f t="shared" si="0"/>
        <v>97.6</v>
      </c>
    </row>
    <row r="116" spans="1:7" s="39" customFormat="1" ht="47.25">
      <c r="A116" s="87" t="s">
        <v>88</v>
      </c>
      <c r="B116" s="98">
        <v>1004</v>
      </c>
      <c r="C116" s="99" t="s">
        <v>183</v>
      </c>
      <c r="D116" s="100" t="s">
        <v>10</v>
      </c>
      <c r="E116" s="101">
        <f>E117</f>
        <v>12543.2</v>
      </c>
      <c r="F116" s="102">
        <f>F117</f>
        <v>12270</v>
      </c>
      <c r="G116" s="82">
        <f t="shared" si="0"/>
        <v>97.8</v>
      </c>
    </row>
    <row r="117" spans="1:7" s="1" customFormat="1" ht="15.75">
      <c r="A117" s="88" t="s">
        <v>87</v>
      </c>
      <c r="B117" s="103">
        <v>1004</v>
      </c>
      <c r="C117" s="104" t="s">
        <v>183</v>
      </c>
      <c r="D117" s="126">
        <v>300</v>
      </c>
      <c r="E117" s="106">
        <v>12543.2</v>
      </c>
      <c r="F117" s="107">
        <v>12270</v>
      </c>
      <c r="G117" s="92">
        <f t="shared" si="0"/>
        <v>97.8</v>
      </c>
    </row>
    <row r="118" spans="1:7" s="39" customFormat="1" ht="47.25">
      <c r="A118" s="87" t="s">
        <v>86</v>
      </c>
      <c r="B118" s="83">
        <v>1004</v>
      </c>
      <c r="C118" s="84" t="s">
        <v>184</v>
      </c>
      <c r="D118" s="94" t="s">
        <v>10</v>
      </c>
      <c r="E118" s="85">
        <f>E119</f>
        <v>6540.3</v>
      </c>
      <c r="F118" s="114">
        <f>F119</f>
        <v>6357.8</v>
      </c>
      <c r="G118" s="145">
        <f t="shared" si="0"/>
        <v>97.2</v>
      </c>
    </row>
    <row r="119" spans="1:7" s="1" customFormat="1" ht="31.5">
      <c r="A119" s="184" t="s">
        <v>80</v>
      </c>
      <c r="B119" s="140">
        <v>1004</v>
      </c>
      <c r="C119" s="141" t="s">
        <v>184</v>
      </c>
      <c r="D119" s="142">
        <v>300</v>
      </c>
      <c r="E119" s="143">
        <v>6540.3</v>
      </c>
      <c r="F119" s="144">
        <v>6357.8</v>
      </c>
      <c r="G119" s="139">
        <f t="shared" si="0"/>
        <v>97.2</v>
      </c>
    </row>
    <row r="120" spans="1:7" s="4" customFormat="1" ht="15.75">
      <c r="A120" s="48" t="s">
        <v>54</v>
      </c>
      <c r="B120" s="83">
        <v>1100</v>
      </c>
      <c r="C120" s="84"/>
      <c r="D120" s="126"/>
      <c r="E120" s="96">
        <f aca="true" t="shared" si="1" ref="E120:F122">E121</f>
        <v>400</v>
      </c>
      <c r="F120" s="96">
        <f t="shared" si="1"/>
        <v>400</v>
      </c>
      <c r="G120" s="82">
        <f t="shared" si="0"/>
        <v>100</v>
      </c>
    </row>
    <row r="121" spans="1:7" s="4" customFormat="1" ht="15.75">
      <c r="A121" s="48" t="s">
        <v>156</v>
      </c>
      <c r="B121" s="83">
        <v>1101</v>
      </c>
      <c r="C121" s="84"/>
      <c r="D121" s="126"/>
      <c r="E121" s="96">
        <f t="shared" si="1"/>
        <v>400</v>
      </c>
      <c r="F121" s="96">
        <f t="shared" si="1"/>
        <v>400</v>
      </c>
      <c r="G121" s="82">
        <f t="shared" si="0"/>
        <v>100</v>
      </c>
    </row>
    <row r="122" spans="1:7" s="39" customFormat="1" ht="78.75">
      <c r="A122" s="87" t="s">
        <v>85</v>
      </c>
      <c r="B122" s="98">
        <v>1101</v>
      </c>
      <c r="C122" s="99" t="s">
        <v>185</v>
      </c>
      <c r="D122" s="100" t="s">
        <v>10</v>
      </c>
      <c r="E122" s="127">
        <f t="shared" si="1"/>
        <v>400</v>
      </c>
      <c r="F122" s="127">
        <f t="shared" si="1"/>
        <v>400</v>
      </c>
      <c r="G122" s="82">
        <f t="shared" si="0"/>
        <v>100</v>
      </c>
    </row>
    <row r="123" spans="1:7" s="1" customFormat="1" ht="31.5">
      <c r="A123" s="88" t="s">
        <v>80</v>
      </c>
      <c r="B123" s="103">
        <v>1101</v>
      </c>
      <c r="C123" s="104" t="s">
        <v>185</v>
      </c>
      <c r="D123" s="126">
        <v>200</v>
      </c>
      <c r="E123" s="128">
        <v>400</v>
      </c>
      <c r="F123" s="128">
        <v>400</v>
      </c>
      <c r="G123" s="92">
        <f t="shared" si="0"/>
        <v>100</v>
      </c>
    </row>
    <row r="124" spans="1:7" s="4" customFormat="1" ht="15.75">
      <c r="A124" s="185" t="s">
        <v>55</v>
      </c>
      <c r="B124" s="98">
        <v>1200</v>
      </c>
      <c r="C124" s="84"/>
      <c r="D124" s="100"/>
      <c r="E124" s="127">
        <f>E126</f>
        <v>520</v>
      </c>
      <c r="F124" s="129">
        <f>F126</f>
        <v>505.2</v>
      </c>
      <c r="G124" s="82">
        <f t="shared" si="0"/>
        <v>97.2</v>
      </c>
    </row>
    <row r="125" spans="1:7" s="12" customFormat="1" ht="15.75">
      <c r="A125" s="48" t="s">
        <v>58</v>
      </c>
      <c r="B125" s="98">
        <v>1202</v>
      </c>
      <c r="C125" s="84"/>
      <c r="D125" s="100"/>
      <c r="E125" s="101">
        <f>E126</f>
        <v>520</v>
      </c>
      <c r="F125" s="102">
        <f>F126</f>
        <v>505.2</v>
      </c>
      <c r="G125" s="82">
        <f t="shared" si="0"/>
        <v>97.2</v>
      </c>
    </row>
    <row r="126" spans="1:7" s="39" customFormat="1" ht="15.75">
      <c r="A126" s="87" t="s">
        <v>98</v>
      </c>
      <c r="B126" s="98">
        <v>1202</v>
      </c>
      <c r="C126" s="99" t="s">
        <v>186</v>
      </c>
      <c r="D126" s="100" t="s">
        <v>10</v>
      </c>
      <c r="E126" s="101">
        <f>E127</f>
        <v>520</v>
      </c>
      <c r="F126" s="102">
        <f>F127</f>
        <v>505.2</v>
      </c>
      <c r="G126" s="82">
        <f t="shared" si="0"/>
        <v>97.2</v>
      </c>
    </row>
    <row r="127" spans="1:7" s="1" customFormat="1" ht="31.5">
      <c r="A127" s="186" t="s">
        <v>80</v>
      </c>
      <c r="B127" s="130">
        <v>1202</v>
      </c>
      <c r="C127" s="131" t="s">
        <v>186</v>
      </c>
      <c r="D127" s="136">
        <v>200</v>
      </c>
      <c r="E127" s="132">
        <v>520</v>
      </c>
      <c r="F127" s="133">
        <v>505.2</v>
      </c>
      <c r="G127" s="134">
        <f t="shared" si="0"/>
        <v>97.2</v>
      </c>
    </row>
    <row r="128" spans="1:7" ht="15">
      <c r="A128" s="34"/>
      <c r="B128" s="35"/>
      <c r="C128" s="35"/>
      <c r="D128" s="35"/>
      <c r="E128" s="1"/>
      <c r="F128" s="1"/>
      <c r="G128" s="1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39" bottom="0.31" header="0.32" footer="0.2362204724409449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zoomScalePageLayoutView="0" workbookViewId="0" topLeftCell="A1">
      <selection activeCell="B30" sqref="B30"/>
    </sheetView>
  </sheetViews>
  <sheetFormatPr defaultColWidth="9.140625" defaultRowHeight="12.75"/>
  <cols>
    <col min="1" max="1" width="38.28125" style="0" customWidth="1"/>
    <col min="2" max="2" width="75.421875" style="0" customWidth="1"/>
    <col min="3" max="3" width="17.57421875" style="0" customWidth="1"/>
    <col min="4" max="4" width="15.8515625" style="0" customWidth="1"/>
  </cols>
  <sheetData>
    <row r="1" spans="1:4" ht="15.75">
      <c r="A1" s="5"/>
      <c r="B1" s="5"/>
      <c r="C1" s="5"/>
      <c r="D1" s="5"/>
    </row>
    <row r="2" spans="1:4" ht="15.75">
      <c r="A2" s="5"/>
      <c r="B2" s="18" t="s">
        <v>59</v>
      </c>
      <c r="C2" s="5"/>
      <c r="D2" s="5"/>
    </row>
    <row r="3" spans="1:4" ht="15.75">
      <c r="A3" s="5"/>
      <c r="B3" s="18"/>
      <c r="C3" s="5"/>
      <c r="D3" s="5"/>
    </row>
    <row r="4" spans="1:4" ht="15.75">
      <c r="A4" s="5"/>
      <c r="B4" s="5"/>
      <c r="C4" s="5"/>
      <c r="D4" s="5"/>
    </row>
    <row r="5" spans="1:4" ht="15.75">
      <c r="A5" s="57" t="s">
        <v>9</v>
      </c>
      <c r="B5" s="58" t="s">
        <v>20</v>
      </c>
      <c r="C5" s="57" t="s">
        <v>19</v>
      </c>
      <c r="D5" s="59" t="s">
        <v>41</v>
      </c>
    </row>
    <row r="6" spans="1:4" s="13" customFormat="1" ht="15.75">
      <c r="A6" s="60" t="s">
        <v>63</v>
      </c>
      <c r="B6" s="61" t="s">
        <v>33</v>
      </c>
      <c r="C6" s="152">
        <f>C7+C9</f>
        <v>13471.200000000012</v>
      </c>
      <c r="D6" s="153">
        <f>D7+D9</f>
        <v>9179.300000000017</v>
      </c>
    </row>
    <row r="7" spans="1:4" s="7" customFormat="1" ht="19.5" customHeight="1">
      <c r="A7" s="62" t="s">
        <v>34</v>
      </c>
      <c r="B7" s="9" t="s">
        <v>35</v>
      </c>
      <c r="C7" s="154">
        <v>-127265</v>
      </c>
      <c r="D7" s="155">
        <v>-130258.9</v>
      </c>
    </row>
    <row r="8" spans="1:4" ht="47.25">
      <c r="A8" s="62" t="s">
        <v>36</v>
      </c>
      <c r="B8" s="9" t="s">
        <v>147</v>
      </c>
      <c r="C8" s="154">
        <f>C7</f>
        <v>-127265</v>
      </c>
      <c r="D8" s="155">
        <f>D7</f>
        <v>-130258.9</v>
      </c>
    </row>
    <row r="9" spans="1:4" s="7" customFormat="1" ht="15.75" customHeight="1">
      <c r="A9" s="62" t="s">
        <v>37</v>
      </c>
      <c r="B9" s="9" t="s">
        <v>38</v>
      </c>
      <c r="C9" s="154">
        <v>140736.2</v>
      </c>
      <c r="D9" s="155">
        <v>139438.2</v>
      </c>
    </row>
    <row r="10" spans="1:4" ht="43.5" customHeight="1">
      <c r="A10" s="62" t="s">
        <v>39</v>
      </c>
      <c r="B10" s="9" t="s">
        <v>148</v>
      </c>
      <c r="C10" s="154">
        <f>C9</f>
        <v>140736.2</v>
      </c>
      <c r="D10" s="155">
        <f>D9</f>
        <v>139438.2</v>
      </c>
    </row>
    <row r="11" spans="1:4" ht="21.75" customHeight="1">
      <c r="A11" s="63"/>
      <c r="B11" s="64" t="s">
        <v>40</v>
      </c>
      <c r="C11" s="156">
        <f>C6</f>
        <v>13471.200000000012</v>
      </c>
      <c r="D11" s="157">
        <f>D6</f>
        <v>9179.300000000017</v>
      </c>
    </row>
    <row r="12" spans="1:4" ht="15.75">
      <c r="A12" s="5"/>
      <c r="B12" s="5"/>
      <c r="C12" s="5"/>
      <c r="D12" s="5"/>
    </row>
    <row r="14" spans="1:2" ht="15.75" customHeight="1">
      <c r="A14" s="8"/>
      <c r="B14" s="15"/>
    </row>
    <row r="15" spans="1:2" ht="17.25" customHeight="1">
      <c r="A15" s="8"/>
      <c r="B15" s="15"/>
    </row>
  </sheetData>
  <sheetProtection/>
  <printOptions horizontalCentered="1"/>
  <pageMargins left="0.5118110236220472" right="0.4724409448818898" top="0.6692913385826772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2018-03-29T15:42:17Z</cp:lastPrinted>
  <dcterms:created xsi:type="dcterms:W3CDTF">1996-10-08T23:32:33Z</dcterms:created>
  <dcterms:modified xsi:type="dcterms:W3CDTF">2019-03-14T13:09:40Z</dcterms:modified>
  <cp:category/>
  <cp:version/>
  <cp:contentType/>
  <cp:contentStatus/>
</cp:coreProperties>
</file>