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 ДОХ" sheetId="1" r:id="rId1"/>
    <sheet name="Отчет РАСХ" sheetId="2" r:id="rId2"/>
  </sheets>
  <definedNames/>
  <calcPr fullCalcOnLoad="1"/>
</workbook>
</file>

<file path=xl/sharedStrings.xml><?xml version="1.0" encoding="utf-8"?>
<sst xmlns="http://schemas.openxmlformats.org/spreadsheetml/2006/main" count="481" uniqueCount="241">
  <si>
    <t>(тыс.руб.)</t>
  </si>
  <si>
    <t>Налоги на совокупный доход</t>
  </si>
  <si>
    <t xml:space="preserve">Единый налог на вмененный доход для отдельных видов деятельности </t>
  </si>
  <si>
    <t>Налоги на имущество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</si>
  <si>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</si>
  <si>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</si>
  <si>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</si>
  <si>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</si>
  <si>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</si>
  <si>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</si>
  <si>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</si>
  <si>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</si>
  <si>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</si>
  <si>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Код</t>
  </si>
  <si>
    <t>НАЛОГОВЫЕ И НЕНАЛОГОВЫЕ ДОХОДЫ</t>
  </si>
  <si>
    <t>Субвенции  бюджетам субъектов Российской Федерации и муниципальных образований</t>
  </si>
  <si>
    <t>Субвенции 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</si>
  <si>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</si>
  <si>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</si>
  <si>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</si>
  <si>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</si>
  <si>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Приложение  1</t>
  </si>
  <si>
    <t>Исполнено</t>
  </si>
  <si>
    <t>% исполнения</t>
  </si>
  <si>
    <t>Утверждено</t>
  </si>
  <si>
    <t xml:space="preserve">                           1.   Доходы бюджета </t>
  </si>
  <si>
    <t>Наименование</t>
  </si>
  <si>
    <t>Раздел и подраздел</t>
  </si>
  <si>
    <t>Целевая статья</t>
  </si>
  <si>
    <t>Вид расходов</t>
  </si>
  <si>
    <t>Другие 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</si>
  <si>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</si>
  <si>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</si>
  <si>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</si>
  <si>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</si>
  <si>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</si>
  <si>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</si>
  <si>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</si>
  <si>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</si>
  <si>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Охрана семьи и детства</t>
  </si>
  <si>
    <t xml:space="preserve">                                                                                2.   Расходы  бюджета</t>
  </si>
  <si>
    <t>Субвенции 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</si>
  <si>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 бюджетам внутригородских муниципальных образований 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 и составлению протоколов 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</si>
  <si>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</si>
  <si>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ПРОЕКТ</t>
  </si>
  <si>
    <t xml:space="preserve">к Решению МС № ________   от ________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</si>
  <si>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</si>
  <si>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</si>
  <si>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</si>
  <si>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</si>
  <si>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</si>
  <si>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Массовый спорт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</si>
  <si>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</si>
  <si>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</si>
  <si>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</si>
  <si>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</si>
  <si>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</si>
  <si>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</si>
  <si>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</si>
  <si>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0104</t>
  </si>
  <si>
    <t>0113</t>
  </si>
  <si>
    <t>2190000</t>
  </si>
  <si>
    <t xml:space="preserve">КУЛЬТУРА,  КИНЕМАТОГРАФИЯ </t>
  </si>
  <si>
    <t xml:space="preserve">ФИЗИЧЕСКАЯ КУЛЬТУРА И СПОРТ </t>
  </si>
  <si>
    <t>СРЕДСТВА МАССОВОЙ ИНФОРМАЦИИ</t>
  </si>
  <si>
    <t xml:space="preserve">Утверждено </t>
  </si>
  <si>
    <t>Субсидии некоммерческим организациям (за исключением муниципальных учреждений)</t>
  </si>
  <si>
    <t>Функционирование высшего должностного лица субъекта Российской Федерации и муниципального образованяи</t>
  </si>
  <si>
    <t>Периодическая печать и издательства</t>
  </si>
  <si>
    <t>0020100</t>
  </si>
  <si>
    <t>0020301</t>
  </si>
  <si>
    <t>Доходы от продажи материальных и нематериальных активов</t>
  </si>
  <si>
    <t>Доходы от реализации 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</si>
  <si>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</si>
  <si>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121</t>
  </si>
  <si>
    <t>0020302</t>
  </si>
  <si>
    <t>0020400</t>
  </si>
  <si>
    <t>242</t>
  </si>
  <si>
    <t>244</t>
  </si>
  <si>
    <t>ОБЩЕГОСУДАРСТВЕННЫЕ ВОПРОСЫ</t>
  </si>
  <si>
    <t>Уплата прочих налогов, сборов и иных платежей</t>
  </si>
  <si>
    <t>852</t>
  </si>
  <si>
    <t>0020500</t>
  </si>
  <si>
    <t>0020601</t>
  </si>
  <si>
    <t>630</t>
  </si>
  <si>
    <t>7950100</t>
  </si>
  <si>
    <t>6000101</t>
  </si>
  <si>
    <t>6000102</t>
  </si>
  <si>
    <t>6000103</t>
  </si>
  <si>
    <t>6000104</t>
  </si>
  <si>
    <t>6000105</t>
  </si>
  <si>
    <t>6000106</t>
  </si>
  <si>
    <t>6000107</t>
  </si>
  <si>
    <t>6000108</t>
  </si>
  <si>
    <t>6000202</t>
  </si>
  <si>
    <t>6000203</t>
  </si>
  <si>
    <t>2190100</t>
  </si>
  <si>
    <t>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</si>
  <si>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</si>
  <si>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795 02 00</t>
  </si>
  <si>
    <t>795 03 00</t>
  </si>
  <si>
    <t>795 04 00</t>
  </si>
  <si>
    <t>795 05 00</t>
  </si>
  <si>
    <t>795 06 00</t>
  </si>
  <si>
    <t>Другие вопросы в области культуры и кинематографии</t>
  </si>
  <si>
    <t>4870100</t>
  </si>
  <si>
    <t>123</t>
  </si>
  <si>
    <t>Фонд оплаты труда государственных (муниципальных)органов и взносы по обязательному социальному страхованию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</si>
  <si>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</si>
  <si>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</si>
  <si>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</si>
  <si>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</si>
  <si>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Расходы на исполнение государственного полномочия по составлению протоколов об административных правонарушениях</t>
  </si>
  <si>
    <t>0028001</t>
  </si>
  <si>
    <t>Резервный фонд Местной Администрации</t>
  </si>
  <si>
    <t>000 00 00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</si>
  <si>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</si>
  <si>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Ведомственная целевая программа по информационному обеспечению населения</t>
  </si>
  <si>
    <t>795 01 00</t>
  </si>
  <si>
    <t>Защита населения и территории 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</si>
  <si>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</si>
  <si>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Общеэкономические вопросы</t>
  </si>
  <si>
    <t>510 01 00</t>
  </si>
  <si>
    <t>Участие в организации и финансировании: проведения оплачиваемых общественных работ, временного трудоустройства несовершеннолетних возрасте от 14 до 18 лет, безработных граждан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</si>
  <si>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</si>
  <si>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</t>
  </si>
  <si>
    <t>Создание зон отдыха: малых архитектурных форм, уличной мебели и хозяйственно-бытового оборудования, необходимого для благоустройства территории</t>
  </si>
  <si>
    <t>Выполнение оформления к праздничным мероприятиям на территории муниципального образования</t>
  </si>
  <si>
    <t>Разработка проектной документации благоустройства дворовых територий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</si>
  <si>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</si>
  <si>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</si>
  <si>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Содержание территорий зеленых насаждений внутриквартального озеленения</t>
  </si>
  <si>
    <t>6000109</t>
  </si>
  <si>
    <t>Ликвидация несанкционированных свалок бытовых отходов, мусора и уборка территорий, водных кваторий, тупикой и проездов, не включенных в адресные программы, утвержденные исполнительными органами государственной власти Санкт-Петербурга</t>
  </si>
  <si>
    <t>Оборудование контейнерных площадок на дворовых территориях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</si>
  <si>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</si>
  <si>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</si>
  <si>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428 01 00</t>
  </si>
  <si>
    <t>431 01 00</t>
  </si>
  <si>
    <t>Проведение работ по военно-патриотическому воспитанию граждан РФ на территории муниципального образования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</si>
  <si>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</si>
  <si>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</si>
  <si>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Ведомственная целевая программа участия в профилактике экстремизма и терроризма на территории муниципального образования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</si>
  <si>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</si>
  <si>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Организация местных и участие в организации и проведении городских праздничных и иных зрелищных мероприятий</t>
  </si>
  <si>
    <t xml:space="preserve">Расходы на исполнение государственного полномочия по организации и осуществлению деятельности по опеке и попечительству за счет собственных доходов бюджета </t>
  </si>
  <si>
    <t>002 80 02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</si>
  <si>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</si>
  <si>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</si>
  <si>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Расходы на исполнение государственного полномочия по выплате денежных средств на вознаграждение приемным родителям</t>
  </si>
  <si>
    <t>511 80 04</t>
  </si>
  <si>
    <t>Создание уловий для развития на территории муниципального образования массовой физической культуры и спорта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</si>
  <si>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</si>
  <si>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</si>
  <si>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020 01 00</t>
  </si>
  <si>
    <t>002 06 02</t>
  </si>
  <si>
    <t>440 01 00</t>
  </si>
  <si>
    <t>Налог,взимаемый в связи с применением патентной системы налогообложения, зачисляемый в бюджеты городов федерального значения</t>
  </si>
  <si>
    <t>Налог, взимаемый в связи с применением патентной системы налогообложения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</si>
  <si>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(гос.органов),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</si>
  <si>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</si>
  <si>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000 1 00 00000 00 0000 000</t>
  </si>
  <si>
    <t>000 1 05 00000 00 0000 000</t>
  </si>
  <si>
    <t>182 1 05 01000 00 0000 110</t>
  </si>
  <si>
    <t>182 1 05 01010 01 0000 110</t>
  </si>
  <si>
    <t>182 1 05 01011 01 0000 110</t>
  </si>
  <si>
    <t>182 1 05 01012 01 0000 110</t>
  </si>
  <si>
    <t>182 1 05 01020 01 0000 110</t>
  </si>
  <si>
    <t>182 1 05 01021 01 0000 110</t>
  </si>
  <si>
    <t>182 1 05 01022 01 0000 110</t>
  </si>
  <si>
    <t>182 1 05 01050 01 0000 110</t>
  </si>
  <si>
    <t>182  1 05 02000 02 0000 110</t>
  </si>
  <si>
    <t>182 1 05 02010 02 0000 110</t>
  </si>
  <si>
    <t xml:space="preserve"> 182 1 05 02020 02 0000 110</t>
  </si>
  <si>
    <t xml:space="preserve"> 182 1 05 04000 02 0000 110</t>
  </si>
  <si>
    <t xml:space="preserve"> 182 1 05 04030 02 0000 110</t>
  </si>
  <si>
    <t>000 1 06 00000 00 0000 000</t>
  </si>
  <si>
    <t>182 1 06 01010 03 0000 110</t>
  </si>
  <si>
    <t>000 1 09 00000 00 0000 000</t>
  </si>
  <si>
    <t>182  1 09 04040 01 0000 110</t>
  </si>
  <si>
    <t>000 1 13 00000 00 0000 000</t>
  </si>
  <si>
    <t>000 1 13 02000 00 0000 130</t>
  </si>
  <si>
    <t>000 1 13 02993 03 0000 130</t>
  </si>
  <si>
    <t>811 1 13 02993 03 0100 130</t>
  </si>
  <si>
    <t>000 1 14 00000 00 0000 000</t>
  </si>
  <si>
    <t>000 1 14 02000 00 0000 000</t>
  </si>
  <si>
    <t>969 1  14 02033 03 0000 410</t>
  </si>
  <si>
    <t>000 1 16 00000 00 0000 000</t>
  </si>
  <si>
    <t>182 1 16 06000 01 0000 140</t>
  </si>
  <si>
    <t xml:space="preserve"> 000 1 16 90000 00 0000 140</t>
  </si>
  <si>
    <t xml:space="preserve"> 000 1 16 90030 03 0000 140 </t>
  </si>
  <si>
    <t>806 1 16 90030 03 0100 140</t>
  </si>
  <si>
    <t xml:space="preserve"> 807 1 16 90030 03 0100 140</t>
  </si>
  <si>
    <t>860 1 16 90030 03 0100 140</t>
  </si>
  <si>
    <t>860 1 16 90030 03 0200 140</t>
  </si>
  <si>
    <t>000 2 00 00000 00 0000 000</t>
  </si>
  <si>
    <t>000 2 02 00000 00 0000 000</t>
  </si>
  <si>
    <t>969 2 02 03000 00 0000 151</t>
  </si>
  <si>
    <t>969 2 02 03024 03 0000 151</t>
  </si>
  <si>
    <t>969 2 02 03024 03 0100 151</t>
  </si>
  <si>
    <t>969 2 02 03024 03 0200 151</t>
  </si>
  <si>
    <t>969 2 02 03027 00 0000 151</t>
  </si>
  <si>
    <t>969 2 02 03027 03 0000 151</t>
  </si>
  <si>
    <t>969 2 02 03027 03 0100 151</t>
  </si>
  <si>
    <t>969 2 02 03027 03 0200 151</t>
  </si>
  <si>
    <t>в том числе:</t>
  </si>
  <si>
    <t>ДОХОДЫ БЮДЖЕТА - всего</t>
  </si>
  <si>
    <t xml:space="preserve">          ОТЧЕТ   ОБ  ИСПОЛНЕНИИ   БЮДЖЕТА  МУНИЦИПАЛЬНОГО ОБРАЗОВАНИЯ  МУНИЦИПАЛЬНЫЙ ОКРУГ ЮНТОЛОВО  ЗА  2014 ГОД</t>
  </si>
  <si>
    <t>Содержание Главы муниципального образования</t>
  </si>
  <si>
    <t>Содержание депутатов, осуществляющих свою деятельность на постоянной основе</t>
  </si>
  <si>
    <t xml:space="preserve">Компенсация расходов депутатам, осуществляющим свои полномочия на непостоянной основе </t>
  </si>
  <si>
    <t>Аппарат представительного органа муниципального образования</t>
  </si>
  <si>
    <t>Содержание Главы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</si>
  <si>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</si>
  <si>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РАСХОДЫ   БЮДЖЕТА - всего</t>
  </si>
  <si>
    <t>0700100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</si>
  <si>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</si>
  <si>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0920100</t>
  </si>
  <si>
    <t>Размещение муниципального заказа</t>
  </si>
  <si>
    <t>0920200</t>
  </si>
  <si>
    <t>Членские взносы в Совет муниципальных образований Санкт-Петербурга</t>
  </si>
  <si>
    <t>0920300</t>
  </si>
  <si>
    <t>Формирование архивных фондов органов местного самоуправления, муниципальных предприятий и учреждений</t>
  </si>
  <si>
    <t>0920400</t>
  </si>
  <si>
    <t>0920600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</si>
  <si>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</si>
  <si>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7950500</t>
  </si>
  <si>
    <t>Текущий ремонт и озеленение придомовых территорий и дворовых территорий, включая проезды,пешеходные дорожки: организация дополнительных парковочных мест</t>
  </si>
  <si>
    <t>Закупка товаров, работ и услуг в сфере информационно-коммуникационных технологий</t>
  </si>
  <si>
    <t>Резервные средства</t>
  </si>
  <si>
    <t>Субсидии юридическим лицам (кроме некоммерческих организаций), индивидуальным предпринимателям, физическм лицам</t>
  </si>
  <si>
    <t>600 01 01</t>
  </si>
  <si>
    <t xml:space="preserve">Расходы на исполнение государственного полномочия по организации и осуществлению деятельности по опеке и попечительству за счет субвенций </t>
  </si>
  <si>
    <t>Уплата налога на имущество организаций и земельного налога</t>
  </si>
  <si>
    <t>Иные выплаты, 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</si>
  <si>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Пособия, компенсации, меры социальной поддержки по публичным нормативным обязательствам</t>
  </si>
  <si>
    <t>Иные выплаты населению</t>
  </si>
  <si>
    <t>НАЦИОНАЛЬНАЯ ЭКОНОМИКА</t>
  </si>
  <si>
    <t>РЕЗЕРВНЫЕ ФОНДЫ</t>
  </si>
  <si>
    <t>000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</si>
  <si>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участков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</si>
</sst>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"/>
    <numFmt numFmtId="174" formatCode="[$-FC19]d\ mmmm\ yyyy\ &quot;г.&quot;"/>
  </numFmts>
  <fonts count="39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10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sz val="12"/>
      <color indexed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0" fontId="5" fillId="0" borderId="14" xfId="0" applyFont="1" applyBorder="1" applyAlignment="1">
      <alignment vertical="top" wrapText="1"/>
    </xf>
    <xf numFmtId="0" fontId="7" fillId="0" borderId="12" xfId="0" applyFont="1" applyBorder="1" applyAlignment="1">
      <alignment wrapText="1"/>
    </xf>
    <xf numFmtId="0" fontId="7" fillId="0" borderId="0" xfId="0" applyFont="1" applyAlignment="1">
      <alignment/>
    </xf>
    <xf numFmtId="172" fontId="7" fillId="0" borderId="14" xfId="0" applyNumberFormat="1" applyFont="1" applyBorder="1" applyAlignment="1">
      <alignment horizontal="right" vertical="justify"/>
    </xf>
    <xf numFmtId="0" fontId="7" fillId="0" borderId="15" xfId="0" applyFont="1" applyBorder="1" applyAlignment="1">
      <alignment vertical="justify"/>
    </xf>
    <xf numFmtId="172" fontId="5" fillId="0" borderId="14" xfId="0" applyNumberFormat="1" applyFont="1" applyBorder="1" applyAlignment="1">
      <alignment horizontal="right" vertical="justify"/>
    </xf>
    <xf numFmtId="172" fontId="5" fillId="0" borderId="14" xfId="0" applyNumberFormat="1" applyFont="1" applyBorder="1" applyAlignment="1">
      <alignment vertical="justify"/>
    </xf>
    <xf numFmtId="0" fontId="5" fillId="0" borderId="15" xfId="0" applyFont="1" applyBorder="1" applyAlignment="1">
      <alignment vertical="justify"/>
    </xf>
    <xf numFmtId="172" fontId="7" fillId="0" borderId="15" xfId="0" applyNumberFormat="1" applyFont="1" applyBorder="1" applyAlignment="1">
      <alignment vertical="justify"/>
    </xf>
    <xf numFmtId="172" fontId="5" fillId="0" borderId="15" xfId="0" applyNumberFormat="1" applyFont="1" applyBorder="1" applyAlignment="1">
      <alignment vertical="justify"/>
    </xf>
    <xf numFmtId="0" fontId="5" fillId="0" borderId="14" xfId="0" applyFont="1" applyBorder="1" applyAlignment="1">
      <alignment vertical="justify"/>
    </xf>
    <xf numFmtId="172" fontId="9" fillId="0" borderId="14" xfId="0" applyNumberFormat="1" applyFont="1" applyBorder="1" applyAlignment="1">
      <alignment horizontal="right" vertical="justify"/>
    </xf>
    <xf numFmtId="0" fontId="16" fillId="0" borderId="0" xfId="0" applyFont="1" applyAlignment="1">
      <alignment/>
    </xf>
    <xf numFmtId="0" fontId="17" fillId="0" borderId="13" xfId="0" applyFont="1" applyBorder="1" applyAlignment="1">
      <alignment wrapText="1"/>
    </xf>
    <xf numFmtId="172" fontId="17" fillId="0" borderId="14" xfId="0" applyNumberFormat="1" applyFont="1" applyBorder="1" applyAlignment="1">
      <alignment horizontal="right" vertical="justify"/>
    </xf>
    <xf numFmtId="0" fontId="17" fillId="0" borderId="15" xfId="0" applyFont="1" applyBorder="1" applyAlignment="1">
      <alignment vertical="justify"/>
    </xf>
    <xf numFmtId="0" fontId="17" fillId="0" borderId="0" xfId="0" applyFont="1" applyAlignment="1">
      <alignment/>
    </xf>
    <xf numFmtId="0" fontId="17" fillId="0" borderId="12" xfId="0" applyFont="1" applyBorder="1" applyAlignment="1">
      <alignment wrapText="1"/>
    </xf>
    <xf numFmtId="0" fontId="18" fillId="0" borderId="0" xfId="0" applyFont="1" applyAlignment="1">
      <alignment/>
    </xf>
    <xf numFmtId="0" fontId="7" fillId="0" borderId="12" xfId="0" applyFont="1" applyBorder="1" applyAlignment="1">
      <alignment vertical="justify" wrapText="1"/>
    </xf>
    <xf numFmtId="0" fontId="17" fillId="0" borderId="12" xfId="0" applyFont="1" applyBorder="1" applyAlignment="1">
      <alignment vertical="justify" wrapText="1"/>
    </xf>
    <xf numFmtId="0" fontId="7" fillId="0" borderId="13" xfId="0" applyFont="1" applyBorder="1" applyAlignment="1">
      <alignment vertical="justify" wrapText="1"/>
    </xf>
    <xf numFmtId="172" fontId="7" fillId="0" borderId="14" xfId="0" applyNumberFormat="1" applyFont="1" applyBorder="1" applyAlignment="1">
      <alignment vertical="justify"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172" fontId="14" fillId="0" borderId="0" xfId="0" applyNumberFormat="1" applyFont="1" applyAlignment="1">
      <alignment/>
    </xf>
    <xf numFmtId="0" fontId="4" fillId="0" borderId="0" xfId="0" applyFont="1" applyAlignment="1">
      <alignment/>
    </xf>
    <xf numFmtId="173" fontId="13" fillId="0" borderId="16" xfId="0" applyNumberFormat="1" applyFont="1" applyBorder="1" applyAlignment="1">
      <alignment horizontal="center" vertical="center"/>
    </xf>
    <xf numFmtId="173" fontId="13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172" fontId="13" fillId="0" borderId="12" xfId="0" applyNumberFormat="1" applyFont="1" applyBorder="1" applyAlignment="1">
      <alignment horizontal="right" vertical="center"/>
    </xf>
    <xf numFmtId="0" fontId="19" fillId="0" borderId="12" xfId="0" applyNumberFormat="1" applyFont="1" applyBorder="1" applyAlignment="1">
      <alignment horizontal="center" vertical="center"/>
    </xf>
    <xf numFmtId="172" fontId="13" fillId="0" borderId="12" xfId="0" applyNumberFormat="1" applyFont="1" applyBorder="1" applyAlignment="1">
      <alignment vertical="center"/>
    </xf>
    <xf numFmtId="173" fontId="13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173" fontId="19" fillId="0" borderId="16" xfId="0" applyNumberFormat="1" applyFont="1" applyBorder="1" applyAlignment="1">
      <alignment horizontal="center" vertical="justify"/>
    </xf>
    <xf numFmtId="49" fontId="19" fillId="0" borderId="14" xfId="0" applyNumberFormat="1" applyFont="1" applyBorder="1" applyAlignment="1">
      <alignment horizontal="center" vertical="justify"/>
    </xf>
    <xf numFmtId="172" fontId="19" fillId="0" borderId="12" xfId="0" applyNumberFormat="1" applyFont="1" applyBorder="1" applyAlignment="1">
      <alignment horizontal="right" vertical="center"/>
    </xf>
    <xf numFmtId="173" fontId="19" fillId="0" borderId="14" xfId="0" applyNumberFormat="1" applyFont="1" applyBorder="1" applyAlignment="1">
      <alignment horizontal="center" vertical="justify" wrapText="1"/>
    </xf>
    <xf numFmtId="49" fontId="19" fillId="0" borderId="14" xfId="0" applyNumberFormat="1" applyFont="1" applyBorder="1" applyAlignment="1">
      <alignment horizontal="center" vertical="justify" wrapText="1"/>
    </xf>
    <xf numFmtId="173" fontId="19" fillId="0" borderId="14" xfId="0" applyNumberFormat="1" applyFont="1" applyBorder="1" applyAlignment="1">
      <alignment horizontal="center" vertical="center"/>
    </xf>
    <xf numFmtId="172" fontId="19" fillId="0" borderId="19" xfId="0" applyNumberFormat="1" applyFont="1" applyBorder="1" applyAlignment="1">
      <alignment vertical="center"/>
    </xf>
    <xf numFmtId="172" fontId="13" fillId="0" borderId="19" xfId="0" applyNumberFormat="1" applyFont="1" applyBorder="1" applyAlignment="1">
      <alignment vertical="center"/>
    </xf>
    <xf numFmtId="172" fontId="19" fillId="0" borderId="12" xfId="0" applyNumberFormat="1" applyFont="1" applyBorder="1" applyAlignment="1">
      <alignment vertical="center"/>
    </xf>
    <xf numFmtId="0" fontId="13" fillId="0" borderId="16" xfId="0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173" fontId="19" fillId="0" borderId="16" xfId="0" applyNumberFormat="1" applyFont="1" applyBorder="1" applyAlignment="1">
      <alignment horizontal="center" vertical="center"/>
    </xf>
    <xf numFmtId="173" fontId="13" fillId="0" borderId="16" xfId="0" applyNumberFormat="1" applyFont="1" applyBorder="1" applyAlignment="1">
      <alignment horizontal="center" vertical="justify"/>
    </xf>
    <xf numFmtId="49" fontId="13" fillId="0" borderId="14" xfId="0" applyNumberFormat="1" applyFont="1" applyBorder="1" applyAlignment="1">
      <alignment horizontal="center" vertical="justify"/>
    </xf>
    <xf numFmtId="1" fontId="19" fillId="0" borderId="12" xfId="0" applyNumberFormat="1" applyFont="1" applyBorder="1" applyAlignment="1">
      <alignment horizontal="center" vertical="center"/>
    </xf>
    <xf numFmtId="173" fontId="13" fillId="0" borderId="14" xfId="0" applyNumberFormat="1" applyFont="1" applyBorder="1" applyAlignment="1">
      <alignment horizontal="center" vertical="justify"/>
    </xf>
    <xf numFmtId="173" fontId="19" fillId="0" borderId="17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19" fillId="0" borderId="2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justify" wrapText="1"/>
    </xf>
    <xf numFmtId="0" fontId="7" fillId="0" borderId="14" xfId="0" applyFont="1" applyBorder="1" applyAlignment="1">
      <alignment vertical="top" wrapText="1"/>
    </xf>
    <xf numFmtId="0" fontId="21" fillId="0" borderId="0" xfId="0" applyFont="1" applyAlignment="1">
      <alignment/>
    </xf>
    <xf numFmtId="172" fontId="21" fillId="0" borderId="0" xfId="0" applyNumberFormat="1" applyFont="1" applyAlignment="1">
      <alignment/>
    </xf>
    <xf numFmtId="49" fontId="19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72" fontId="13" fillId="0" borderId="16" xfId="0" applyNumberFormat="1" applyFont="1" applyBorder="1" applyAlignment="1">
      <alignment horizontal="right" vertical="justify"/>
    </xf>
    <xf numFmtId="0" fontId="5" fillId="0" borderId="21" xfId="0" applyFont="1" applyBorder="1" applyAlignment="1">
      <alignment wrapText="1"/>
    </xf>
    <xf numFmtId="172" fontId="5" fillId="0" borderId="22" xfId="0" applyNumberFormat="1" applyFont="1" applyBorder="1" applyAlignment="1">
      <alignment horizontal="right" vertical="justify"/>
    </xf>
    <xf numFmtId="0" fontId="5" fillId="0" borderId="22" xfId="0" applyFont="1" applyBorder="1" applyAlignment="1">
      <alignment vertical="justify"/>
    </xf>
    <xf numFmtId="173" fontId="19" fillId="0" borderId="2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right" vertical="center"/>
    </xf>
    <xf numFmtId="173" fontId="2" fillId="0" borderId="16" xfId="0" applyNumberFormat="1" applyFont="1" applyBorder="1" applyAlignment="1">
      <alignment horizontal="center" vertical="justify"/>
    </xf>
    <xf numFmtId="49" fontId="2" fillId="0" borderId="14" xfId="0" applyNumberFormat="1" applyFont="1" applyBorder="1" applyAlignment="1">
      <alignment horizontal="center" vertical="justify"/>
    </xf>
    <xf numFmtId="0" fontId="2" fillId="0" borderId="12" xfId="0" applyNumberFormat="1" applyFont="1" applyBorder="1" applyAlignment="1">
      <alignment horizontal="center" vertical="center"/>
    </xf>
    <xf numFmtId="172" fontId="2" fillId="0" borderId="19" xfId="0" applyNumberFormat="1" applyFont="1" applyBorder="1" applyAlignment="1">
      <alignment vertical="center"/>
    </xf>
    <xf numFmtId="172" fontId="14" fillId="0" borderId="12" xfId="0" applyNumberFormat="1" applyFont="1" applyBorder="1" applyAlignment="1">
      <alignment horizontal="right" vertical="center"/>
    </xf>
    <xf numFmtId="173" fontId="2" fillId="0" borderId="16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172" fontId="13" fillId="0" borderId="12" xfId="0" applyNumberFormat="1" applyFont="1" applyFill="1" applyBorder="1" applyAlignment="1">
      <alignment horizontal="right" vertical="center"/>
    </xf>
    <xf numFmtId="173" fontId="2" fillId="0" borderId="14" xfId="0" applyNumberFormat="1" applyFont="1" applyBorder="1" applyAlignment="1">
      <alignment horizontal="center" vertical="center"/>
    </xf>
    <xf numFmtId="172" fontId="19" fillId="0" borderId="12" xfId="0" applyNumberFormat="1" applyFont="1" applyFill="1" applyBorder="1" applyAlignment="1">
      <alignment horizontal="right" vertical="center"/>
    </xf>
    <xf numFmtId="173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justify"/>
    </xf>
    <xf numFmtId="49" fontId="1" fillId="0" borderId="14" xfId="0" applyNumberFormat="1" applyFont="1" applyBorder="1" applyAlignment="1">
      <alignment horizontal="center" vertical="justify"/>
    </xf>
    <xf numFmtId="172" fontId="1" fillId="0" borderId="0" xfId="0" applyNumberFormat="1" applyFont="1" applyBorder="1" applyAlignment="1">
      <alignment/>
    </xf>
    <xf numFmtId="173" fontId="19" fillId="0" borderId="22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172" fontId="19" fillId="0" borderId="21" xfId="0" applyNumberFormat="1" applyFont="1" applyBorder="1" applyAlignment="1">
      <alignment horizontal="right" vertical="center"/>
    </xf>
    <xf numFmtId="172" fontId="19" fillId="0" borderId="21" xfId="0" applyNumberFormat="1" applyFont="1" applyBorder="1" applyAlignment="1">
      <alignment vertical="center"/>
    </xf>
    <xf numFmtId="0" fontId="19" fillId="0" borderId="0" xfId="0" applyFont="1" applyAlignment="1">
      <alignment/>
    </xf>
    <xf numFmtId="172" fontId="13" fillId="0" borderId="12" xfId="0" applyNumberFormat="1" applyFont="1" applyFill="1" applyBorder="1" applyAlignment="1">
      <alignment vertical="center"/>
    </xf>
    <xf numFmtId="173" fontId="7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right" vertical="center"/>
    </xf>
    <xf numFmtId="172" fontId="7" fillId="0" borderId="12" xfId="0" applyNumberFormat="1" applyFont="1" applyBorder="1" applyAlignment="1">
      <alignment vertical="center"/>
    </xf>
    <xf numFmtId="172" fontId="19" fillId="0" borderId="26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13" fillId="0" borderId="28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172" fontId="1" fillId="0" borderId="19" xfId="0" applyNumberFormat="1" applyFont="1" applyBorder="1" applyAlignment="1">
      <alignment vertical="center"/>
    </xf>
    <xf numFmtId="173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right" vertical="center"/>
    </xf>
    <xf numFmtId="173" fontId="1" fillId="0" borderId="23" xfId="0" applyNumberFormat="1" applyFont="1" applyBorder="1" applyAlignment="1">
      <alignment horizontal="center" vertical="center"/>
    </xf>
    <xf numFmtId="172" fontId="5" fillId="0" borderId="19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right" vertical="center"/>
    </xf>
    <xf numFmtId="0" fontId="1" fillId="0" borderId="12" xfId="0" applyNumberFormat="1" applyFont="1" applyBorder="1" applyAlignment="1">
      <alignment horizontal="center" vertical="center"/>
    </xf>
    <xf numFmtId="172" fontId="14" fillId="0" borderId="19" xfId="0" applyNumberFormat="1" applyFont="1" applyBorder="1" applyAlignment="1">
      <alignment vertical="center"/>
    </xf>
    <xf numFmtId="173" fontId="14" fillId="0" borderId="16" xfId="0" applyNumberFormat="1" applyFont="1" applyBorder="1" applyAlignment="1">
      <alignment horizontal="center" vertical="justify"/>
    </xf>
    <xf numFmtId="49" fontId="14" fillId="0" borderId="14" xfId="0" applyNumberFormat="1" applyFont="1" applyBorder="1" applyAlignment="1">
      <alignment horizontal="center" vertical="justify"/>
    </xf>
    <xf numFmtId="172" fontId="1" fillId="0" borderId="12" xfId="0" applyNumberFormat="1" applyFont="1" applyFill="1" applyBorder="1" applyAlignment="1">
      <alignment horizontal="right" vertical="center"/>
    </xf>
    <xf numFmtId="173" fontId="14" fillId="0" borderId="30" xfId="0" applyNumberFormat="1" applyFont="1" applyBorder="1" applyAlignment="1">
      <alignment horizontal="left" vertical="center"/>
    </xf>
    <xf numFmtId="172" fontId="14" fillId="0" borderId="12" xfId="0" applyNumberFormat="1" applyFont="1" applyFill="1" applyBorder="1" applyAlignment="1">
      <alignment horizontal="right" vertical="center"/>
    </xf>
    <xf numFmtId="173" fontId="5" fillId="0" borderId="17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vertical="center"/>
    </xf>
    <xf numFmtId="172" fontId="1" fillId="0" borderId="12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173" fontId="1" fillId="0" borderId="14" xfId="0" applyNumberFormat="1" applyFont="1" applyBorder="1" applyAlignment="1">
      <alignment horizontal="center" vertical="center"/>
    </xf>
    <xf numFmtId="173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73" fontId="19" fillId="0" borderId="14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172" fontId="14" fillId="0" borderId="19" xfId="0" applyNumberFormat="1" applyFont="1" applyBorder="1" applyAlignment="1">
      <alignment vertical="justify"/>
    </xf>
    <xf numFmtId="49" fontId="1" fillId="0" borderId="12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right" vertical="center"/>
    </xf>
    <xf numFmtId="172" fontId="19" fillId="0" borderId="13" xfId="0" applyNumberFormat="1" applyFont="1" applyBorder="1" applyAlignment="1">
      <alignment vertical="center"/>
    </xf>
    <xf numFmtId="172" fontId="13" fillId="0" borderId="13" xfId="0" applyNumberFormat="1" applyFont="1" applyFill="1" applyBorder="1" applyAlignment="1">
      <alignment horizontal="right" vertical="center"/>
    </xf>
    <xf numFmtId="172" fontId="13" fillId="0" borderId="13" xfId="0" applyNumberFormat="1" applyFont="1" applyBorder="1" applyAlignment="1">
      <alignment vertical="center"/>
    </xf>
    <xf numFmtId="172" fontId="13" fillId="0" borderId="32" xfId="0" applyNumberFormat="1" applyFont="1" applyBorder="1" applyAlignment="1">
      <alignment horizontal="right" vertical="center"/>
    </xf>
    <xf numFmtId="172" fontId="1" fillId="0" borderId="32" xfId="0" applyNumberFormat="1" applyFont="1" applyBorder="1" applyAlignment="1">
      <alignment horizontal="right" vertical="center"/>
    </xf>
    <xf numFmtId="172" fontId="19" fillId="0" borderId="32" xfId="0" applyNumberFormat="1" applyFont="1" applyBorder="1" applyAlignment="1">
      <alignment vertical="center"/>
    </xf>
    <xf numFmtId="172" fontId="19" fillId="0" borderId="32" xfId="0" applyNumberFormat="1" applyFont="1" applyBorder="1" applyAlignment="1">
      <alignment horizontal="right" vertical="center"/>
    </xf>
    <xf numFmtId="172" fontId="2" fillId="0" borderId="32" xfId="0" applyNumberFormat="1" applyFont="1" applyBorder="1" applyAlignment="1">
      <alignment vertical="center"/>
    </xf>
    <xf numFmtId="172" fontId="1" fillId="0" borderId="32" xfId="0" applyNumberFormat="1" applyFont="1" applyBorder="1" applyAlignment="1">
      <alignment vertical="center"/>
    </xf>
    <xf numFmtId="172" fontId="13" fillId="0" borderId="13" xfId="0" applyNumberFormat="1" applyFont="1" applyBorder="1" applyAlignment="1">
      <alignment horizontal="right" vertical="center"/>
    </xf>
    <xf numFmtId="172" fontId="13" fillId="0" borderId="32" xfId="0" applyNumberFormat="1" applyFont="1" applyFill="1" applyBorder="1" applyAlignment="1">
      <alignment vertical="center"/>
    </xf>
    <xf numFmtId="172" fontId="1" fillId="0" borderId="14" xfId="0" applyNumberFormat="1" applyFont="1" applyBorder="1" applyAlignment="1">
      <alignment horizontal="right" vertical="center"/>
    </xf>
    <xf numFmtId="172" fontId="19" fillId="0" borderId="14" xfId="0" applyNumberFormat="1" applyFont="1" applyBorder="1" applyAlignment="1">
      <alignment horizontal="right" vertical="center"/>
    </xf>
    <xf numFmtId="172" fontId="1" fillId="0" borderId="33" xfId="0" applyNumberFormat="1" applyFont="1" applyBorder="1" applyAlignment="1">
      <alignment vertical="center"/>
    </xf>
    <xf numFmtId="172" fontId="13" fillId="0" borderId="14" xfId="0" applyNumberFormat="1" applyFont="1" applyFill="1" applyBorder="1" applyAlignment="1">
      <alignment horizontal="right" vertical="center"/>
    </xf>
    <xf numFmtId="172" fontId="13" fillId="0" borderId="14" xfId="0" applyNumberFormat="1" applyFont="1" applyBorder="1" applyAlignment="1">
      <alignment horizontal="right" vertical="center"/>
    </xf>
    <xf numFmtId="172" fontId="13" fillId="0" borderId="17" xfId="0" applyNumberFormat="1" applyFont="1" applyBorder="1" applyAlignment="1">
      <alignment horizontal="right" vertical="center"/>
    </xf>
    <xf numFmtId="172" fontId="1" fillId="0" borderId="17" xfId="0" applyNumberFormat="1" applyFont="1" applyBorder="1" applyAlignment="1">
      <alignment horizontal="right" vertical="center"/>
    </xf>
    <xf numFmtId="172" fontId="19" fillId="0" borderId="17" xfId="0" applyNumberFormat="1" applyFont="1" applyBorder="1" applyAlignment="1">
      <alignment horizontal="right" vertical="center"/>
    </xf>
    <xf numFmtId="172" fontId="2" fillId="0" borderId="17" xfId="0" applyNumberFormat="1" applyFont="1" applyBorder="1" applyAlignment="1">
      <alignment horizontal="right" vertical="center"/>
    </xf>
    <xf numFmtId="172" fontId="13" fillId="0" borderId="17" xfId="0" applyNumberFormat="1" applyFont="1" applyFill="1" applyBorder="1" applyAlignment="1">
      <alignment horizontal="right" vertical="center"/>
    </xf>
    <xf numFmtId="172" fontId="1" fillId="0" borderId="16" xfId="0" applyNumberFormat="1" applyFont="1" applyBorder="1" applyAlignment="1">
      <alignment/>
    </xf>
    <xf numFmtId="0" fontId="2" fillId="0" borderId="30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173" fontId="1" fillId="0" borderId="30" xfId="0" applyNumberFormat="1" applyFont="1" applyBorder="1" applyAlignment="1">
      <alignment horizontal="left" vertical="center" wrapText="1"/>
    </xf>
    <xf numFmtId="0" fontId="19" fillId="0" borderId="24" xfId="0" applyFont="1" applyBorder="1" applyAlignment="1">
      <alignment vertical="center"/>
    </xf>
    <xf numFmtId="0" fontId="19" fillId="0" borderId="35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justify" wrapText="1"/>
    </xf>
    <xf numFmtId="172" fontId="5" fillId="0" borderId="26" xfId="0" applyNumberFormat="1" applyFont="1" applyBorder="1" applyAlignment="1">
      <alignment vertical="justify"/>
    </xf>
    <xf numFmtId="0" fontId="13" fillId="0" borderId="10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center" vertical="justify"/>
    </xf>
    <xf numFmtId="3" fontId="17" fillId="0" borderId="28" xfId="0" applyNumberFormat="1" applyFont="1" applyBorder="1" applyAlignment="1">
      <alignment horizontal="center" vertical="justify"/>
    </xf>
    <xf numFmtId="3" fontId="7" fillId="0" borderId="28" xfId="0" applyNumberFormat="1" applyFont="1" applyBorder="1" applyAlignment="1">
      <alignment horizontal="center" vertical="justify"/>
    </xf>
    <xf numFmtId="3" fontId="5" fillId="0" borderId="28" xfId="0" applyNumberFormat="1" applyFont="1" applyBorder="1" applyAlignment="1">
      <alignment horizontal="center" vertical="justify"/>
    </xf>
    <xf numFmtId="3" fontId="5" fillId="0" borderId="28" xfId="0" applyNumberFormat="1" applyFont="1" applyBorder="1" applyAlignment="1">
      <alignment horizontal="center" vertical="top"/>
    </xf>
    <xf numFmtId="3" fontId="7" fillId="0" borderId="28" xfId="0" applyNumberFormat="1" applyFont="1" applyBorder="1" applyAlignment="1">
      <alignment horizontal="center" vertical="top"/>
    </xf>
    <xf numFmtId="3" fontId="7" fillId="0" borderId="29" xfId="0" applyNumberFormat="1" applyFont="1" applyBorder="1" applyAlignment="1">
      <alignment horizontal="center" vertical="justify"/>
    </xf>
    <xf numFmtId="3" fontId="5" fillId="0" borderId="29" xfId="0" applyNumberFormat="1" applyFont="1" applyBorder="1" applyAlignment="1">
      <alignment horizontal="center" vertical="justify"/>
    </xf>
    <xf numFmtId="3" fontId="5" fillId="0" borderId="35" xfId="0" applyNumberFormat="1" applyFont="1" applyBorder="1" applyAlignment="1">
      <alignment horizontal="center" vertical="justify"/>
    </xf>
    <xf numFmtId="172" fontId="1" fillId="0" borderId="14" xfId="0" applyNumberFormat="1" applyFont="1" applyBorder="1" applyAlignment="1">
      <alignment vertical="center"/>
    </xf>
    <xf numFmtId="172" fontId="7" fillId="0" borderId="25" xfId="0" applyNumberFormat="1" applyFont="1" applyBorder="1" applyAlignment="1">
      <alignment vertical="center"/>
    </xf>
    <xf numFmtId="172" fontId="7" fillId="0" borderId="37" xfId="0" applyNumberFormat="1" applyFont="1" applyBorder="1" applyAlignment="1">
      <alignment vertical="center"/>
    </xf>
    <xf numFmtId="172" fontId="13" fillId="0" borderId="18" xfId="0" applyNumberFormat="1" applyFont="1" applyBorder="1" applyAlignment="1">
      <alignment vertical="center"/>
    </xf>
    <xf numFmtId="172" fontId="7" fillId="0" borderId="25" xfId="0" applyNumberFormat="1" applyFont="1" applyBorder="1" applyAlignment="1">
      <alignment horizontal="center" vertical="center" wrapText="1"/>
    </xf>
    <xf numFmtId="172" fontId="21" fillId="0" borderId="37" xfId="0" applyNumberFormat="1" applyFont="1" applyBorder="1" applyAlignment="1">
      <alignment vertical="justify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 wrapText="1"/>
    </xf>
    <xf numFmtId="0" fontId="13" fillId="0" borderId="45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tabSelected="1" zoomScale="85" zoomScaleNormal="85" zoomScalePageLayoutView="0" workbookViewId="0" topLeftCell="A4">
      <selection activeCell="C12" sqref="C12:E12"/>
    </sheetView>
  </sheetViews>
  <sheetFormatPr defaultColWidth="9.140625" defaultRowHeight="12.75"/>
  <cols>
    <col min="1" max="1" width="30.57421875" style="0" customWidth="1"/>
    <col min="2" max="2" width="80.00390625" style="0" customWidth="1"/>
    <col min="3" max="3" width="14.140625" style="0" customWidth="1"/>
    <col min="4" max="4" width="11.8515625" style="0" customWidth="1"/>
    <col min="5" max="5" width="12.00390625" style="0" customWidth="1"/>
  </cols>
  <sheetData>
    <row r="1" spans="1:3" ht="14.25" customHeight="1">
      <c r="A1" s="18" t="s">
        <v>44</v>
      </c>
      <c r="B1" s="6"/>
      <c r="C1" s="10" t="s">
        <v>21</v>
      </c>
    </row>
    <row r="2" ht="0.75" customHeight="1" hidden="1">
      <c r="B2" s="1"/>
    </row>
    <row r="3" spans="2:3" ht="14.25">
      <c r="B3" s="2"/>
      <c r="C3" t="s">
        <v>45</v>
      </c>
    </row>
    <row r="4" ht="14.25">
      <c r="B4" s="2"/>
    </row>
    <row r="5" ht="14.25">
      <c r="B5" s="2"/>
    </row>
    <row r="6" spans="1:2" ht="14.25">
      <c r="A6" s="20" t="s">
        <v>207</v>
      </c>
      <c r="B6" s="20"/>
    </row>
    <row r="7" ht="14.25">
      <c r="B7" s="2"/>
    </row>
    <row r="8" ht="14.25">
      <c r="B8" s="2"/>
    </row>
    <row r="9" ht="18.75">
      <c r="B9" s="8" t="s">
        <v>25</v>
      </c>
    </row>
    <row r="10" ht="15.75">
      <c r="C10" s="21" t="s">
        <v>0</v>
      </c>
    </row>
    <row r="11" spans="1:32" ht="42.75">
      <c r="A11" s="214" t="s">
        <v>13</v>
      </c>
      <c r="B11" s="12" t="s">
        <v>26</v>
      </c>
      <c r="C11" s="11" t="s">
        <v>24</v>
      </c>
      <c r="D11" s="11" t="s">
        <v>22</v>
      </c>
      <c r="E11" s="11" t="s">
        <v>23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8" customHeight="1">
      <c r="A12" s="215" t="s">
        <v>206</v>
      </c>
      <c r="B12" s="174"/>
      <c r="C12" s="230">
        <f>C14+C48</f>
        <v>121676.1</v>
      </c>
      <c r="D12" s="230">
        <f>D14+D48</f>
        <v>116865.2</v>
      </c>
      <c r="E12" s="231">
        <f>ROUND(D12/C12*100,1)</f>
        <v>96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2" customHeight="1">
      <c r="A13" s="216" t="s">
        <v>205</v>
      </c>
      <c r="C13" s="70"/>
      <c r="D13" s="70"/>
      <c r="E13" s="175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5" s="18" customFormat="1" ht="21" customHeight="1">
      <c r="A14" s="217" t="s">
        <v>161</v>
      </c>
      <c r="B14" s="212" t="s">
        <v>14</v>
      </c>
      <c r="C14" s="87">
        <f>C15+C29+C31+C33+C37+C40</f>
        <v>106088.1</v>
      </c>
      <c r="D14" s="87">
        <f>D15+D29+D31+D33+D37+D40</f>
        <v>101833.2</v>
      </c>
      <c r="E14" s="175">
        <f>ROUND(D14/C14*100,1)</f>
        <v>96</v>
      </c>
    </row>
    <row r="15" spans="1:5" s="41" customFormat="1" ht="18" customHeight="1">
      <c r="A15" s="218" t="s">
        <v>162</v>
      </c>
      <c r="B15" s="40" t="s">
        <v>1</v>
      </c>
      <c r="C15" s="37">
        <f>C16+C24+C27</f>
        <v>65906</v>
      </c>
      <c r="D15" s="37">
        <f>D16+D24+D27</f>
        <v>58762.90000000001</v>
      </c>
      <c r="E15" s="38">
        <f>ROUND(D15/C15*100,1)</f>
        <v>89.2</v>
      </c>
    </row>
    <row r="16" spans="1:5" s="25" customFormat="1" ht="29.25" customHeight="1">
      <c r="A16" s="219" t="s">
        <v>163</v>
      </c>
      <c r="B16" s="24" t="s">
        <v>18</v>
      </c>
      <c r="C16" s="26">
        <f>C17+C20+C23</f>
        <v>56301</v>
      </c>
      <c r="D16" s="26">
        <f>D17+D20+D23</f>
        <v>50520.600000000006</v>
      </c>
      <c r="E16" s="27">
        <f>ROUND(D16/C16*100,1)</f>
        <v>89.7</v>
      </c>
    </row>
    <row r="17" spans="1:5" s="25" customFormat="1" ht="31.5">
      <c r="A17" s="219" t="s">
        <v>164</v>
      </c>
      <c r="B17" s="24" t="s">
        <v>19</v>
      </c>
      <c r="C17" s="26">
        <f>C18+C19</f>
        <v>45800</v>
      </c>
      <c r="D17" s="26">
        <f>D18+D19</f>
        <v>40571.100000000006</v>
      </c>
      <c r="E17" s="27">
        <f aca="true" t="shared" si="0" ref="E17:E57">ROUND(D17/C17*100,1)</f>
        <v>88.6</v>
      </c>
    </row>
    <row r="18" spans="1:5" s="6" customFormat="1" ht="31.5">
      <c r="A18" s="220" t="s">
        <v>165</v>
      </c>
      <c r="B18" s="23" t="s">
        <v>19</v>
      </c>
      <c r="C18" s="28">
        <v>45795</v>
      </c>
      <c r="D18" s="29">
        <v>40572.3</v>
      </c>
      <c r="E18" s="30">
        <f t="shared" si="0"/>
        <v>88.6</v>
      </c>
    </row>
    <row r="19" spans="1:5" s="6" customFormat="1" ht="47.25">
      <c r="A19" s="220" t="s">
        <v>166</v>
      </c>
      <c r="B19" s="23" t="s">
        <v>46</v>
      </c>
      <c r="C19" s="28">
        <v>5</v>
      </c>
      <c r="D19" s="29">
        <v>-1.2</v>
      </c>
      <c r="E19" s="32">
        <f t="shared" si="0"/>
        <v>-24</v>
      </c>
    </row>
    <row r="20" spans="1:5" s="25" customFormat="1" ht="29.25" customHeight="1">
      <c r="A20" s="219" t="s">
        <v>167</v>
      </c>
      <c r="B20" s="24" t="s">
        <v>20</v>
      </c>
      <c r="C20" s="26">
        <f>C22+C21</f>
        <v>7301</v>
      </c>
      <c r="D20" s="26">
        <f>D22+D21</f>
        <v>6669.900000000001</v>
      </c>
      <c r="E20" s="31">
        <f t="shared" si="0"/>
        <v>91.4</v>
      </c>
    </row>
    <row r="21" spans="1:5" s="25" customFormat="1" ht="33.75" customHeight="1">
      <c r="A21" s="221" t="s">
        <v>168</v>
      </c>
      <c r="B21" s="23" t="s">
        <v>20</v>
      </c>
      <c r="C21" s="28">
        <v>7300</v>
      </c>
      <c r="D21" s="28">
        <v>6655.6</v>
      </c>
      <c r="E21" s="32">
        <f t="shared" si="0"/>
        <v>91.2</v>
      </c>
    </row>
    <row r="22" spans="1:5" s="6" customFormat="1" ht="48" customHeight="1">
      <c r="A22" s="220" t="s">
        <v>169</v>
      </c>
      <c r="B22" s="23" t="s">
        <v>47</v>
      </c>
      <c r="C22" s="28">
        <v>1</v>
      </c>
      <c r="D22" s="29">
        <v>14.3</v>
      </c>
      <c r="E22" s="32">
        <f t="shared" si="0"/>
        <v>1430</v>
      </c>
    </row>
    <row r="23" spans="1:5" s="6" customFormat="1" ht="30.75" customHeight="1">
      <c r="A23" s="219" t="s">
        <v>170</v>
      </c>
      <c r="B23" s="81" t="s">
        <v>48</v>
      </c>
      <c r="C23" s="26">
        <v>3200</v>
      </c>
      <c r="D23" s="45">
        <v>3279.6</v>
      </c>
      <c r="E23" s="31">
        <f t="shared" si="0"/>
        <v>102.5</v>
      </c>
    </row>
    <row r="24" spans="1:5" s="25" customFormat="1" ht="20.25" customHeight="1">
      <c r="A24" s="219" t="s">
        <v>171</v>
      </c>
      <c r="B24" s="42" t="s">
        <v>2</v>
      </c>
      <c r="C24" s="26">
        <f>C25+C26</f>
        <v>9100</v>
      </c>
      <c r="D24" s="26">
        <f>D25+D26</f>
        <v>7955.799999999999</v>
      </c>
      <c r="E24" s="27">
        <f t="shared" si="0"/>
        <v>87.4</v>
      </c>
    </row>
    <row r="25" spans="1:5" s="6" customFormat="1" ht="16.5" customHeight="1">
      <c r="A25" s="220" t="s">
        <v>172</v>
      </c>
      <c r="B25" s="23" t="s">
        <v>2</v>
      </c>
      <c r="C25" s="28">
        <v>9095</v>
      </c>
      <c r="D25" s="29">
        <v>7976.4</v>
      </c>
      <c r="E25" s="30">
        <f t="shared" si="0"/>
        <v>87.7</v>
      </c>
    </row>
    <row r="26" spans="1:5" s="6" customFormat="1" ht="33" customHeight="1">
      <c r="A26" s="220" t="s">
        <v>173</v>
      </c>
      <c r="B26" s="23" t="s">
        <v>49</v>
      </c>
      <c r="C26" s="28">
        <v>5</v>
      </c>
      <c r="D26" s="29">
        <v>-20.6</v>
      </c>
      <c r="E26" s="32">
        <f t="shared" si="0"/>
        <v>-412</v>
      </c>
    </row>
    <row r="27" spans="1:5" s="25" customFormat="1" ht="27" customHeight="1">
      <c r="A27" s="219" t="s">
        <v>174</v>
      </c>
      <c r="B27" s="86" t="s">
        <v>158</v>
      </c>
      <c r="C27" s="26">
        <v>505</v>
      </c>
      <c r="D27" s="45">
        <f>D28</f>
        <v>286.5</v>
      </c>
      <c r="E27" s="27">
        <f t="shared" si="0"/>
        <v>56.7</v>
      </c>
    </row>
    <row r="28" spans="1:5" s="6" customFormat="1" ht="33" customHeight="1">
      <c r="A28" s="220" t="s">
        <v>175</v>
      </c>
      <c r="B28" s="85" t="s">
        <v>157</v>
      </c>
      <c r="C28" s="28">
        <v>505</v>
      </c>
      <c r="D28" s="29">
        <v>286.5</v>
      </c>
      <c r="E28" s="30">
        <f t="shared" si="0"/>
        <v>56.7</v>
      </c>
    </row>
    <row r="29" spans="1:5" s="41" customFormat="1" ht="18.75" customHeight="1">
      <c r="A29" s="218" t="s">
        <v>176</v>
      </c>
      <c r="B29" s="43" t="s">
        <v>3</v>
      </c>
      <c r="C29" s="37">
        <f>C30</f>
        <v>35570</v>
      </c>
      <c r="D29" s="37">
        <f>D30</f>
        <v>40002.1</v>
      </c>
      <c r="E29" s="38">
        <f t="shared" si="0"/>
        <v>112.5</v>
      </c>
    </row>
    <row r="30" spans="1:5" s="7" customFormat="1" ht="63" customHeight="1">
      <c r="A30" s="220" t="s">
        <v>177</v>
      </c>
      <c r="B30" s="13" t="s">
        <v>12</v>
      </c>
      <c r="C30" s="28">
        <v>35570</v>
      </c>
      <c r="D30" s="33">
        <v>40002.1</v>
      </c>
      <c r="E30" s="30">
        <f t="shared" si="0"/>
        <v>112.5</v>
      </c>
    </row>
    <row r="31" spans="1:5" s="41" customFormat="1" ht="30" customHeight="1">
      <c r="A31" s="218" t="s">
        <v>178</v>
      </c>
      <c r="B31" s="40" t="s">
        <v>8</v>
      </c>
      <c r="C31" s="37">
        <f>C32</f>
        <v>1.1</v>
      </c>
      <c r="D31" s="37">
        <f>D32</f>
        <v>0</v>
      </c>
      <c r="E31" s="27">
        <f t="shared" si="0"/>
        <v>0</v>
      </c>
    </row>
    <row r="32" spans="1:5" s="7" customFormat="1" ht="15.75">
      <c r="A32" s="220" t="s">
        <v>179</v>
      </c>
      <c r="B32" s="80" t="s">
        <v>9</v>
      </c>
      <c r="C32" s="28">
        <v>1.1</v>
      </c>
      <c r="D32" s="29">
        <v>0</v>
      </c>
      <c r="E32" s="30">
        <f t="shared" si="0"/>
        <v>0</v>
      </c>
    </row>
    <row r="33" spans="1:5" s="39" customFormat="1" ht="31.5" customHeight="1">
      <c r="A33" s="218" t="s">
        <v>180</v>
      </c>
      <c r="B33" s="36" t="s">
        <v>56</v>
      </c>
      <c r="C33" s="37">
        <f aca="true" t="shared" si="1" ref="C33:D35">C34</f>
        <v>2265</v>
      </c>
      <c r="D33" s="37">
        <f t="shared" si="1"/>
        <v>655.3</v>
      </c>
      <c r="E33" s="38">
        <f t="shared" si="0"/>
        <v>28.9</v>
      </c>
    </row>
    <row r="34" spans="1:5" s="25" customFormat="1" ht="21.75" customHeight="1">
      <c r="A34" s="219" t="s">
        <v>181</v>
      </c>
      <c r="B34" s="44" t="s">
        <v>57</v>
      </c>
      <c r="C34" s="26">
        <f t="shared" si="1"/>
        <v>2265</v>
      </c>
      <c r="D34" s="26">
        <f t="shared" si="1"/>
        <v>655.3</v>
      </c>
      <c r="E34" s="27">
        <f t="shared" si="0"/>
        <v>28.9</v>
      </c>
    </row>
    <row r="35" spans="1:5" s="25" customFormat="1" ht="47.25" customHeight="1">
      <c r="A35" s="219" t="s">
        <v>182</v>
      </c>
      <c r="B35" s="44" t="s">
        <v>58</v>
      </c>
      <c r="C35" s="26">
        <f t="shared" si="1"/>
        <v>2265</v>
      </c>
      <c r="D35" s="26">
        <f t="shared" si="1"/>
        <v>655.3</v>
      </c>
      <c r="E35" s="27">
        <f t="shared" si="0"/>
        <v>28.9</v>
      </c>
    </row>
    <row r="36" spans="1:5" s="6" customFormat="1" ht="63">
      <c r="A36" s="220" t="s">
        <v>183</v>
      </c>
      <c r="B36" s="14" t="s">
        <v>17</v>
      </c>
      <c r="C36" s="28">
        <v>2265</v>
      </c>
      <c r="D36" s="33">
        <v>655.3</v>
      </c>
      <c r="E36" s="30">
        <f t="shared" si="0"/>
        <v>28.9</v>
      </c>
    </row>
    <row r="37" spans="1:5" s="6" customFormat="1" ht="15.75">
      <c r="A37" s="222" t="s">
        <v>184</v>
      </c>
      <c r="B37" s="59" t="s">
        <v>71</v>
      </c>
      <c r="C37" s="26">
        <f>C38</f>
        <v>35</v>
      </c>
      <c r="D37" s="26">
        <f>D38</f>
        <v>35</v>
      </c>
      <c r="E37" s="31">
        <f t="shared" si="0"/>
        <v>100</v>
      </c>
    </row>
    <row r="38" spans="1:5" s="6" customFormat="1" ht="63">
      <c r="A38" s="221" t="s">
        <v>185</v>
      </c>
      <c r="B38" s="60" t="s">
        <v>72</v>
      </c>
      <c r="C38" s="28">
        <f>C39</f>
        <v>35</v>
      </c>
      <c r="D38" s="28">
        <f>D39</f>
        <v>35</v>
      </c>
      <c r="E38" s="32">
        <f t="shared" si="0"/>
        <v>100</v>
      </c>
    </row>
    <row r="39" spans="1:5" s="6" customFormat="1" ht="94.5">
      <c r="A39" s="221" t="s">
        <v>186</v>
      </c>
      <c r="B39" s="60" t="s">
        <v>73</v>
      </c>
      <c r="C39" s="28">
        <v>35</v>
      </c>
      <c r="D39" s="29">
        <v>35</v>
      </c>
      <c r="E39" s="32">
        <f t="shared" si="0"/>
        <v>100</v>
      </c>
    </row>
    <row r="40" spans="1:5" s="41" customFormat="1" ht="20.25" customHeight="1">
      <c r="A40" s="218" t="s">
        <v>187</v>
      </c>
      <c r="B40" s="43" t="s">
        <v>4</v>
      </c>
      <c r="C40" s="37">
        <f>C41+C42</f>
        <v>2311</v>
      </c>
      <c r="D40" s="37">
        <f>D41+D42</f>
        <v>2377.9</v>
      </c>
      <c r="E40" s="38">
        <f t="shared" si="0"/>
        <v>102.9</v>
      </c>
    </row>
    <row r="41" spans="1:5" s="7" customFormat="1" ht="44.25" customHeight="1">
      <c r="A41" s="220" t="s">
        <v>188</v>
      </c>
      <c r="B41" s="13" t="s">
        <v>11</v>
      </c>
      <c r="C41" s="28">
        <v>233</v>
      </c>
      <c r="D41" s="29">
        <v>302.5</v>
      </c>
      <c r="E41" s="32">
        <f t="shared" si="0"/>
        <v>129.8</v>
      </c>
    </row>
    <row r="42" spans="1:5" s="35" customFormat="1" ht="35.25" customHeight="1">
      <c r="A42" s="219" t="s">
        <v>189</v>
      </c>
      <c r="B42" s="24" t="s">
        <v>5</v>
      </c>
      <c r="C42" s="26">
        <f>C43</f>
        <v>2078</v>
      </c>
      <c r="D42" s="26">
        <f>D43</f>
        <v>2075.4</v>
      </c>
      <c r="E42" s="27">
        <f t="shared" si="0"/>
        <v>99.9</v>
      </c>
    </row>
    <row r="43" spans="1:5" s="25" customFormat="1" ht="63">
      <c r="A43" s="220" t="s">
        <v>190</v>
      </c>
      <c r="B43" s="80" t="s">
        <v>10</v>
      </c>
      <c r="C43" s="28">
        <f>SUM(C44:C47)</f>
        <v>2078</v>
      </c>
      <c r="D43" s="28">
        <f>SUM(D44:D47)</f>
        <v>2075.4</v>
      </c>
      <c r="E43" s="30">
        <f t="shared" si="0"/>
        <v>99.9</v>
      </c>
    </row>
    <row r="44" spans="1:5" s="7" customFormat="1" ht="51.75" customHeight="1">
      <c r="A44" s="220" t="s">
        <v>191</v>
      </c>
      <c r="B44" s="23" t="s">
        <v>52</v>
      </c>
      <c r="C44" s="28">
        <v>1707</v>
      </c>
      <c r="D44" s="29">
        <v>1785</v>
      </c>
      <c r="E44" s="30">
        <f t="shared" si="0"/>
        <v>104.6</v>
      </c>
    </row>
    <row r="45" spans="1:5" s="7" customFormat="1" ht="51.75" customHeight="1">
      <c r="A45" s="220" t="s">
        <v>192</v>
      </c>
      <c r="B45" s="23" t="s">
        <v>52</v>
      </c>
      <c r="C45" s="28">
        <v>83</v>
      </c>
      <c r="D45" s="29">
        <v>97</v>
      </c>
      <c r="E45" s="30">
        <f t="shared" si="0"/>
        <v>116.9</v>
      </c>
    </row>
    <row r="46" spans="1:5" s="7" customFormat="1" ht="51.75" customHeight="1">
      <c r="A46" s="220" t="s">
        <v>193</v>
      </c>
      <c r="B46" s="23" t="s">
        <v>52</v>
      </c>
      <c r="C46" s="28">
        <v>280</v>
      </c>
      <c r="D46" s="29">
        <v>183.4</v>
      </c>
      <c r="E46" s="30">
        <f t="shared" si="0"/>
        <v>65.5</v>
      </c>
    </row>
    <row r="47" spans="1:5" s="7" customFormat="1" ht="54" customHeight="1">
      <c r="A47" s="220" t="s">
        <v>194</v>
      </c>
      <c r="B47" s="23" t="s">
        <v>53</v>
      </c>
      <c r="C47" s="28">
        <v>8</v>
      </c>
      <c r="D47" s="29">
        <v>10</v>
      </c>
      <c r="E47" s="30">
        <f t="shared" si="0"/>
        <v>125</v>
      </c>
    </row>
    <row r="48" spans="1:5" s="7" customFormat="1" ht="20.25" customHeight="1">
      <c r="A48" s="223" t="s">
        <v>195</v>
      </c>
      <c r="B48" s="15" t="s">
        <v>7</v>
      </c>
      <c r="C48" s="34">
        <f>C49</f>
        <v>15588</v>
      </c>
      <c r="D48" s="34">
        <f>D49</f>
        <v>15032</v>
      </c>
      <c r="E48" s="27">
        <f t="shared" si="0"/>
        <v>96.4</v>
      </c>
    </row>
    <row r="49" spans="1:5" s="41" customFormat="1" ht="32.25" customHeight="1">
      <c r="A49" s="218" t="s">
        <v>196</v>
      </c>
      <c r="B49" s="40" t="s">
        <v>6</v>
      </c>
      <c r="C49" s="37">
        <f>C50</f>
        <v>15588</v>
      </c>
      <c r="D49" s="37">
        <f>D50</f>
        <v>15032</v>
      </c>
      <c r="E49" s="38">
        <f t="shared" si="0"/>
        <v>96.4</v>
      </c>
    </row>
    <row r="50" spans="1:5" s="35" customFormat="1" ht="29.25" customHeight="1">
      <c r="A50" s="223" t="s">
        <v>197</v>
      </c>
      <c r="B50" s="24" t="s">
        <v>15</v>
      </c>
      <c r="C50" s="26">
        <f>C51+C55</f>
        <v>15588</v>
      </c>
      <c r="D50" s="26">
        <f>D51+D55</f>
        <v>15032</v>
      </c>
      <c r="E50" s="27">
        <f t="shared" si="0"/>
        <v>96.4</v>
      </c>
    </row>
    <row r="51" spans="1:5" s="35" customFormat="1" ht="60.75" customHeight="1">
      <c r="A51" s="223" t="s">
        <v>198</v>
      </c>
      <c r="B51" s="24" t="s">
        <v>16</v>
      </c>
      <c r="C51" s="26">
        <f>C52+C53</f>
        <v>3502.4</v>
      </c>
      <c r="D51" s="26">
        <f>D52+D53</f>
        <v>3484.8</v>
      </c>
      <c r="E51" s="27">
        <f t="shared" si="0"/>
        <v>99.5</v>
      </c>
    </row>
    <row r="52" spans="1:5" s="7" customFormat="1" ht="63" customHeight="1">
      <c r="A52" s="224" t="s">
        <v>199</v>
      </c>
      <c r="B52" s="13" t="s">
        <v>41</v>
      </c>
      <c r="C52" s="28">
        <v>3497.1</v>
      </c>
      <c r="D52" s="33">
        <v>3479.5</v>
      </c>
      <c r="E52" s="30">
        <f t="shared" si="0"/>
        <v>99.5</v>
      </c>
    </row>
    <row r="53" spans="1:5" s="7" customFormat="1" ht="60.75" customHeight="1">
      <c r="A53" s="224" t="s">
        <v>200</v>
      </c>
      <c r="B53" s="13" t="s">
        <v>42</v>
      </c>
      <c r="C53" s="28">
        <v>5.3</v>
      </c>
      <c r="D53" s="29">
        <v>5.3</v>
      </c>
      <c r="E53" s="32">
        <f t="shared" si="0"/>
        <v>100</v>
      </c>
    </row>
    <row r="54" spans="1:5" s="7" customFormat="1" ht="46.5" customHeight="1">
      <c r="A54" s="223" t="s">
        <v>201</v>
      </c>
      <c r="B54" s="42" t="s">
        <v>55</v>
      </c>
      <c r="C54" s="26">
        <f>C55</f>
        <v>12085.6</v>
      </c>
      <c r="D54" s="45">
        <f>D55</f>
        <v>11547.2</v>
      </c>
      <c r="E54" s="27">
        <f t="shared" si="0"/>
        <v>95.5</v>
      </c>
    </row>
    <row r="55" spans="1:5" s="35" customFormat="1" ht="64.5" customHeight="1">
      <c r="A55" s="223" t="s">
        <v>202</v>
      </c>
      <c r="B55" s="42" t="s">
        <v>54</v>
      </c>
      <c r="C55" s="26">
        <f>C56+C57</f>
        <v>12085.6</v>
      </c>
      <c r="D55" s="26">
        <f>D56+D57</f>
        <v>11547.2</v>
      </c>
      <c r="E55" s="27">
        <f t="shared" si="0"/>
        <v>95.5</v>
      </c>
    </row>
    <row r="56" spans="1:5" s="7" customFormat="1" ht="31.5" customHeight="1">
      <c r="A56" s="224" t="s">
        <v>203</v>
      </c>
      <c r="B56" s="80" t="s">
        <v>43</v>
      </c>
      <c r="C56" s="28">
        <v>8462.6</v>
      </c>
      <c r="D56" s="33">
        <v>8067.9</v>
      </c>
      <c r="E56" s="30">
        <f t="shared" si="0"/>
        <v>95.3</v>
      </c>
    </row>
    <row r="57" spans="1:5" s="7" customFormat="1" ht="31.5">
      <c r="A57" s="225" t="s">
        <v>204</v>
      </c>
      <c r="B57" s="88" t="s">
        <v>50</v>
      </c>
      <c r="C57" s="89">
        <v>3623</v>
      </c>
      <c r="D57" s="90">
        <v>3479.3</v>
      </c>
      <c r="E57" s="213">
        <f t="shared" si="0"/>
        <v>96</v>
      </c>
    </row>
    <row r="58" ht="12.75">
      <c r="B58" s="16"/>
    </row>
  </sheetData>
  <sheetProtection/>
  <printOptions horizontalCentered="1"/>
  <pageMargins left="0.35433070866141736" right="0.31496062992125984" top="0.59" bottom="0.46" header="0.28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zoomScale="80" zoomScaleNormal="80" zoomScalePageLayoutView="0" workbookViewId="0" topLeftCell="A1">
      <selection activeCell="E5" sqref="E5"/>
    </sheetView>
  </sheetViews>
  <sheetFormatPr defaultColWidth="9.140625" defaultRowHeight="12.75"/>
  <cols>
    <col min="1" max="1" width="91.57421875" style="0" customWidth="1"/>
    <col min="2" max="2" width="11.421875" style="0" customWidth="1"/>
    <col min="3" max="3" width="11.140625" style="0" customWidth="1"/>
    <col min="4" max="4" width="10.421875" style="0" customWidth="1"/>
    <col min="5" max="5" width="13.28125" style="0" customWidth="1"/>
    <col min="6" max="6" width="12.28125" style="0" customWidth="1"/>
    <col min="7" max="7" width="13.421875" style="0" customWidth="1"/>
    <col min="9" max="9" width="9.8515625" style="0" bestFit="1" customWidth="1"/>
  </cols>
  <sheetData>
    <row r="1" ht="18.75">
      <c r="A1" s="8" t="s">
        <v>40</v>
      </c>
    </row>
    <row r="2" spans="1:5" ht="18">
      <c r="A2" s="3"/>
      <c r="E2" s="46"/>
    </row>
    <row r="3" spans="1:7" ht="12.75" customHeight="1">
      <c r="A3" s="232" t="s">
        <v>26</v>
      </c>
      <c r="B3" s="234" t="s">
        <v>27</v>
      </c>
      <c r="C3" s="234" t="s">
        <v>28</v>
      </c>
      <c r="D3" s="234" t="s">
        <v>29</v>
      </c>
      <c r="E3" s="238" t="s">
        <v>65</v>
      </c>
      <c r="F3" s="240" t="s">
        <v>22</v>
      </c>
      <c r="G3" s="236" t="s">
        <v>23</v>
      </c>
    </row>
    <row r="4" spans="1:7" ht="27" customHeight="1">
      <c r="A4" s="233"/>
      <c r="B4" s="235"/>
      <c r="C4" s="235"/>
      <c r="D4" s="235"/>
      <c r="E4" s="239"/>
      <c r="F4" s="241"/>
      <c r="G4" s="237"/>
    </row>
    <row r="5" spans="1:7" ht="23.25" customHeight="1">
      <c r="A5" s="103" t="s">
        <v>214</v>
      </c>
      <c r="B5" s="104"/>
      <c r="C5" s="104"/>
      <c r="D5" s="104"/>
      <c r="E5" s="227">
        <f>E7+E58+E62+E66+E90+E107+E116+E132+E136</f>
        <v>121676.1</v>
      </c>
      <c r="F5" s="227">
        <f>F7+F58+F62+F66+F90+F107+F116+F132+F136</f>
        <v>111458.7</v>
      </c>
      <c r="G5" s="228">
        <f aca="true" t="shared" si="0" ref="G5:G137">ROUND(F5/E5*100,1)</f>
        <v>91.6</v>
      </c>
    </row>
    <row r="6" spans="1:7" ht="12.75" customHeight="1">
      <c r="A6" s="129" t="s">
        <v>205</v>
      </c>
      <c r="B6" s="105"/>
      <c r="C6" s="105"/>
      <c r="D6" s="105"/>
      <c r="E6" s="105"/>
      <c r="F6" s="106"/>
      <c r="G6" s="68"/>
    </row>
    <row r="7" spans="1:7" s="19" customFormat="1" ht="20.25" customHeight="1">
      <c r="A7" s="130" t="s">
        <v>79</v>
      </c>
      <c r="B7" s="53">
        <v>100</v>
      </c>
      <c r="C7" s="54" t="s">
        <v>97</v>
      </c>
      <c r="D7" s="54" t="s">
        <v>239</v>
      </c>
      <c r="E7" s="55">
        <f>E8+E11+E22+E33+E39+E41</f>
        <v>30164.199999999997</v>
      </c>
      <c r="F7" s="55">
        <f>F8+F11+F22+F33+F39+F41</f>
        <v>28472.900000000005</v>
      </c>
      <c r="G7" s="68">
        <f t="shared" si="0"/>
        <v>94.4</v>
      </c>
    </row>
    <row r="8" spans="1:7" s="19" customFormat="1" ht="28.5">
      <c r="A8" s="131" t="s">
        <v>67</v>
      </c>
      <c r="B8" s="52">
        <v>102</v>
      </c>
      <c r="C8" s="54" t="s">
        <v>97</v>
      </c>
      <c r="D8" s="54" t="s">
        <v>239</v>
      </c>
      <c r="E8" s="55">
        <f>E9</f>
        <v>1025.3</v>
      </c>
      <c r="F8" s="55">
        <f>F9</f>
        <v>1025</v>
      </c>
      <c r="G8" s="68">
        <f t="shared" si="0"/>
        <v>100</v>
      </c>
    </row>
    <row r="9" spans="1:7" s="19" customFormat="1" ht="15">
      <c r="A9" s="200" t="s">
        <v>208</v>
      </c>
      <c r="B9" s="138">
        <v>102</v>
      </c>
      <c r="C9" s="139" t="s">
        <v>69</v>
      </c>
      <c r="D9" s="139" t="s">
        <v>239</v>
      </c>
      <c r="E9" s="140">
        <f>E10</f>
        <v>1025.3</v>
      </c>
      <c r="F9" s="140">
        <f>F10</f>
        <v>1025</v>
      </c>
      <c r="G9" s="137">
        <f t="shared" si="0"/>
        <v>100</v>
      </c>
    </row>
    <row r="10" spans="1:7" s="9" customFormat="1" ht="30">
      <c r="A10" s="132" t="s">
        <v>107</v>
      </c>
      <c r="B10" s="72">
        <v>102</v>
      </c>
      <c r="C10" s="71" t="s">
        <v>69</v>
      </c>
      <c r="D10" s="71" t="s">
        <v>74</v>
      </c>
      <c r="E10" s="63">
        <v>1025.3</v>
      </c>
      <c r="F10" s="63">
        <v>1025</v>
      </c>
      <c r="G10" s="67">
        <f t="shared" si="0"/>
        <v>100</v>
      </c>
    </row>
    <row r="11" spans="1:7" s="2" customFormat="1" ht="31.5" customHeight="1">
      <c r="A11" s="131" t="s">
        <v>98</v>
      </c>
      <c r="B11" s="52">
        <v>103</v>
      </c>
      <c r="C11" s="54" t="s">
        <v>97</v>
      </c>
      <c r="D11" s="54" t="s">
        <v>239</v>
      </c>
      <c r="E11" s="55">
        <f>E12+E14+E16</f>
        <v>3139.2</v>
      </c>
      <c r="F11" s="55">
        <f>F12+F14+F16</f>
        <v>3137.6000000000004</v>
      </c>
      <c r="G11" s="68">
        <f t="shared" si="0"/>
        <v>99.9</v>
      </c>
    </row>
    <row r="12" spans="1:7" s="2" customFormat="1" ht="23.25" customHeight="1">
      <c r="A12" s="201" t="s">
        <v>209</v>
      </c>
      <c r="B12" s="141">
        <v>103</v>
      </c>
      <c r="C12" s="139" t="s">
        <v>70</v>
      </c>
      <c r="D12" s="164" t="s">
        <v>239</v>
      </c>
      <c r="E12" s="140">
        <f>E13</f>
        <v>918.6</v>
      </c>
      <c r="F12" s="140">
        <f>F13</f>
        <v>918.4</v>
      </c>
      <c r="G12" s="137">
        <f t="shared" si="0"/>
        <v>100</v>
      </c>
    </row>
    <row r="13" spans="1:7" s="1" customFormat="1" ht="30.75" customHeight="1">
      <c r="A13" s="132" t="s">
        <v>107</v>
      </c>
      <c r="B13" s="91">
        <v>103</v>
      </c>
      <c r="C13" s="71" t="s">
        <v>70</v>
      </c>
      <c r="D13" s="92">
        <v>121</v>
      </c>
      <c r="E13" s="63">
        <v>918.6</v>
      </c>
      <c r="F13" s="63">
        <v>918.4</v>
      </c>
      <c r="G13" s="67">
        <f t="shared" si="0"/>
        <v>100</v>
      </c>
    </row>
    <row r="14" spans="1:7" s="1" customFormat="1" ht="30.75" customHeight="1">
      <c r="A14" s="201" t="s">
        <v>210</v>
      </c>
      <c r="B14" s="141">
        <v>103</v>
      </c>
      <c r="C14" s="139" t="s">
        <v>75</v>
      </c>
      <c r="D14" s="143">
        <v>0</v>
      </c>
      <c r="E14" s="140">
        <f>E15</f>
        <v>237.8</v>
      </c>
      <c r="F14" s="140">
        <f>F15</f>
        <v>237.8</v>
      </c>
      <c r="G14" s="137">
        <f t="shared" si="0"/>
        <v>100</v>
      </c>
    </row>
    <row r="15" spans="1:7" s="1" customFormat="1" ht="33.75" customHeight="1">
      <c r="A15" s="132" t="s">
        <v>108</v>
      </c>
      <c r="B15" s="72">
        <v>103</v>
      </c>
      <c r="C15" s="71" t="s">
        <v>75</v>
      </c>
      <c r="D15" s="71" t="s">
        <v>106</v>
      </c>
      <c r="E15" s="63">
        <v>237.8</v>
      </c>
      <c r="F15" s="63">
        <v>237.8</v>
      </c>
      <c r="G15" s="67">
        <f t="shared" si="0"/>
        <v>100</v>
      </c>
    </row>
    <row r="16" spans="1:7" s="1" customFormat="1" ht="18.75" customHeight="1">
      <c r="A16" s="201" t="s">
        <v>211</v>
      </c>
      <c r="B16" s="138">
        <v>103</v>
      </c>
      <c r="C16" s="139" t="s">
        <v>76</v>
      </c>
      <c r="D16" s="139" t="s">
        <v>239</v>
      </c>
      <c r="E16" s="140">
        <f>E17+E18+E19+E20+E21</f>
        <v>1982.8</v>
      </c>
      <c r="F16" s="140">
        <f>F17+F18+F19+F20+F21</f>
        <v>1981.4</v>
      </c>
      <c r="G16" s="137">
        <f t="shared" si="0"/>
        <v>99.9</v>
      </c>
    </row>
    <row r="17" spans="1:7" s="1" customFormat="1" ht="29.25" customHeight="1">
      <c r="A17" s="132" t="s">
        <v>107</v>
      </c>
      <c r="B17" s="72">
        <v>103</v>
      </c>
      <c r="C17" s="71" t="s">
        <v>76</v>
      </c>
      <c r="D17" s="71" t="s">
        <v>74</v>
      </c>
      <c r="E17" s="63">
        <v>1914.7</v>
      </c>
      <c r="F17" s="63">
        <v>1914.3</v>
      </c>
      <c r="G17" s="67">
        <f t="shared" si="0"/>
        <v>100</v>
      </c>
    </row>
    <row r="18" spans="1:7" s="1" customFormat="1" ht="18" customHeight="1">
      <c r="A18" s="132" t="s">
        <v>228</v>
      </c>
      <c r="B18" s="72">
        <v>103</v>
      </c>
      <c r="C18" s="71" t="s">
        <v>76</v>
      </c>
      <c r="D18" s="71" t="s">
        <v>77</v>
      </c>
      <c r="E18" s="63">
        <v>46.3</v>
      </c>
      <c r="F18" s="63">
        <v>46.2</v>
      </c>
      <c r="G18" s="67">
        <f t="shared" si="0"/>
        <v>99.8</v>
      </c>
    </row>
    <row r="19" spans="1:7" s="1" customFormat="1" ht="25.5" customHeight="1">
      <c r="A19" s="132" t="s">
        <v>109</v>
      </c>
      <c r="B19" s="72">
        <v>103</v>
      </c>
      <c r="C19" s="71" t="s">
        <v>76</v>
      </c>
      <c r="D19" s="71" t="s">
        <v>78</v>
      </c>
      <c r="E19" s="63">
        <v>9.1</v>
      </c>
      <c r="F19" s="63">
        <v>9</v>
      </c>
      <c r="G19" s="67">
        <f t="shared" si="0"/>
        <v>98.9</v>
      </c>
    </row>
    <row r="20" spans="1:7" s="1" customFormat="1" ht="60.75" customHeight="1">
      <c r="A20" s="202" t="s">
        <v>159</v>
      </c>
      <c r="B20" s="72">
        <v>103</v>
      </c>
      <c r="C20" s="71" t="s">
        <v>76</v>
      </c>
      <c r="D20" s="71" t="s">
        <v>160</v>
      </c>
      <c r="E20" s="63">
        <v>11.7</v>
      </c>
      <c r="F20" s="63">
        <v>11.7</v>
      </c>
      <c r="G20" s="67">
        <f t="shared" si="0"/>
        <v>100</v>
      </c>
    </row>
    <row r="21" spans="1:7" s="1" customFormat="1" ht="15.75" customHeight="1">
      <c r="A21" s="202" t="s">
        <v>80</v>
      </c>
      <c r="B21" s="61">
        <v>103</v>
      </c>
      <c r="C21" s="71" t="s">
        <v>76</v>
      </c>
      <c r="D21" s="62" t="s">
        <v>81</v>
      </c>
      <c r="E21" s="63">
        <v>1</v>
      </c>
      <c r="F21" s="63">
        <v>0.2</v>
      </c>
      <c r="G21" s="67">
        <f t="shared" si="0"/>
        <v>20</v>
      </c>
    </row>
    <row r="22" spans="1:9" s="18" customFormat="1" ht="30.75" customHeight="1">
      <c r="A22" s="131" t="s">
        <v>31</v>
      </c>
      <c r="B22" s="54" t="s">
        <v>59</v>
      </c>
      <c r="C22" s="54" t="s">
        <v>97</v>
      </c>
      <c r="D22" s="165" t="s">
        <v>239</v>
      </c>
      <c r="E22" s="93">
        <f>E23+E25+E31</f>
        <v>18209.199999999997</v>
      </c>
      <c r="F22" s="93">
        <f>F24+F26+F27+F28+F29+F30+F31</f>
        <v>18201.100000000002</v>
      </c>
      <c r="G22" s="68">
        <f t="shared" si="0"/>
        <v>100</v>
      </c>
      <c r="I22" s="50"/>
    </row>
    <row r="23" spans="1:9" s="18" customFormat="1" ht="30.75" customHeight="1">
      <c r="A23" s="203" t="s">
        <v>212</v>
      </c>
      <c r="B23" s="139" t="s">
        <v>59</v>
      </c>
      <c r="C23" s="139" t="s">
        <v>82</v>
      </c>
      <c r="D23" s="166" t="s">
        <v>239</v>
      </c>
      <c r="E23" s="144">
        <f>E24</f>
        <v>1102.1</v>
      </c>
      <c r="F23" s="144">
        <f>F24</f>
        <v>1101.9</v>
      </c>
      <c r="G23" s="137">
        <f t="shared" si="0"/>
        <v>100</v>
      </c>
      <c r="I23" s="50"/>
    </row>
    <row r="24" spans="1:9" s="1" customFormat="1" ht="30.75" customHeight="1">
      <c r="A24" s="202" t="s">
        <v>107</v>
      </c>
      <c r="B24" s="71" t="s">
        <v>59</v>
      </c>
      <c r="C24" s="71" t="s">
        <v>82</v>
      </c>
      <c r="D24" s="75">
        <v>121</v>
      </c>
      <c r="E24" s="63">
        <v>1102.1</v>
      </c>
      <c r="F24" s="63">
        <v>1101.9</v>
      </c>
      <c r="G24" s="67">
        <f t="shared" si="0"/>
        <v>100</v>
      </c>
      <c r="I24" s="47"/>
    </row>
    <row r="25" spans="1:9" s="1" customFormat="1" ht="30.75" customHeight="1">
      <c r="A25" s="162" t="s">
        <v>213</v>
      </c>
      <c r="B25" s="94" t="s">
        <v>59</v>
      </c>
      <c r="C25" s="94" t="s">
        <v>83</v>
      </c>
      <c r="D25" s="167" t="s">
        <v>239</v>
      </c>
      <c r="E25" s="95">
        <f>E26+E27+E28+E29+E30</f>
        <v>17101.8</v>
      </c>
      <c r="F25" s="95">
        <f>F26+F27+F28+F29+F30</f>
        <v>17093.9</v>
      </c>
      <c r="G25" s="99">
        <f t="shared" si="0"/>
        <v>100</v>
      </c>
      <c r="I25" s="47"/>
    </row>
    <row r="26" spans="1:7" s="1" customFormat="1" ht="29.25" customHeight="1">
      <c r="A26" s="132" t="s">
        <v>107</v>
      </c>
      <c r="B26" s="71" t="s">
        <v>59</v>
      </c>
      <c r="C26" s="71" t="s">
        <v>83</v>
      </c>
      <c r="D26" s="56">
        <v>121</v>
      </c>
      <c r="E26" s="63">
        <v>15545.6</v>
      </c>
      <c r="F26" s="63">
        <v>15545.2</v>
      </c>
      <c r="G26" s="67">
        <f t="shared" si="0"/>
        <v>100</v>
      </c>
    </row>
    <row r="27" spans="1:7" s="1" customFormat="1" ht="30">
      <c r="A27" s="132" t="s">
        <v>110</v>
      </c>
      <c r="B27" s="71" t="s">
        <v>59</v>
      </c>
      <c r="C27" s="71" t="s">
        <v>83</v>
      </c>
      <c r="D27" s="56">
        <v>122</v>
      </c>
      <c r="E27" s="63">
        <v>0.4</v>
      </c>
      <c r="F27" s="63">
        <v>0.4</v>
      </c>
      <c r="G27" s="67">
        <f t="shared" si="0"/>
        <v>100</v>
      </c>
    </row>
    <row r="28" spans="1:7" s="1" customFormat="1" ht="15">
      <c r="A28" s="132" t="s">
        <v>111</v>
      </c>
      <c r="B28" s="71" t="s">
        <v>59</v>
      </c>
      <c r="C28" s="71" t="s">
        <v>83</v>
      </c>
      <c r="D28" s="56">
        <v>242</v>
      </c>
      <c r="E28" s="63">
        <v>331.7</v>
      </c>
      <c r="F28" s="63">
        <v>331.5</v>
      </c>
      <c r="G28" s="67">
        <f t="shared" si="0"/>
        <v>99.9</v>
      </c>
    </row>
    <row r="29" spans="1:9" s="1" customFormat="1" ht="26.25" customHeight="1">
      <c r="A29" s="132" t="s">
        <v>109</v>
      </c>
      <c r="B29" s="71" t="s">
        <v>59</v>
      </c>
      <c r="C29" s="71" t="s">
        <v>83</v>
      </c>
      <c r="D29" s="56">
        <v>244</v>
      </c>
      <c r="E29" s="63">
        <v>1214</v>
      </c>
      <c r="F29" s="63">
        <v>1206.8</v>
      </c>
      <c r="G29" s="67">
        <f t="shared" si="0"/>
        <v>99.4</v>
      </c>
      <c r="I29" s="47"/>
    </row>
    <row r="30" spans="1:9" s="1" customFormat="1" ht="15">
      <c r="A30" s="202" t="s">
        <v>80</v>
      </c>
      <c r="B30" s="71" t="s">
        <v>59</v>
      </c>
      <c r="C30" s="71" t="s">
        <v>83</v>
      </c>
      <c r="D30" s="56">
        <v>852</v>
      </c>
      <c r="E30" s="63">
        <v>10.1</v>
      </c>
      <c r="F30" s="63">
        <v>10</v>
      </c>
      <c r="G30" s="67">
        <f t="shared" si="0"/>
        <v>99</v>
      </c>
      <c r="I30" s="47"/>
    </row>
    <row r="31" spans="1:9" s="1" customFormat="1" ht="30">
      <c r="A31" s="162" t="s">
        <v>112</v>
      </c>
      <c r="B31" s="138">
        <v>104</v>
      </c>
      <c r="C31" s="139" t="s">
        <v>113</v>
      </c>
      <c r="D31" s="166" t="s">
        <v>239</v>
      </c>
      <c r="E31" s="140">
        <f>E32</f>
        <v>5.3</v>
      </c>
      <c r="F31" s="140">
        <f>F32</f>
        <v>5.3</v>
      </c>
      <c r="G31" s="137">
        <f t="shared" si="0"/>
        <v>100</v>
      </c>
      <c r="I31" s="47"/>
    </row>
    <row r="32" spans="1:9" s="1" customFormat="1" ht="21.75" customHeight="1">
      <c r="A32" s="132" t="s">
        <v>109</v>
      </c>
      <c r="B32" s="96">
        <v>104</v>
      </c>
      <c r="C32" s="97" t="s">
        <v>113</v>
      </c>
      <c r="D32" s="98">
        <v>244</v>
      </c>
      <c r="E32" s="95">
        <v>5.3</v>
      </c>
      <c r="F32" s="95">
        <v>5.3</v>
      </c>
      <c r="G32" s="99">
        <f t="shared" si="0"/>
        <v>100</v>
      </c>
      <c r="I32" s="47"/>
    </row>
    <row r="33" spans="1:9" s="1" customFormat="1" ht="15">
      <c r="A33" s="204" t="s">
        <v>152</v>
      </c>
      <c r="B33" s="73">
        <v>107</v>
      </c>
      <c r="C33" s="74" t="s">
        <v>97</v>
      </c>
      <c r="D33" s="165" t="s">
        <v>239</v>
      </c>
      <c r="E33" s="55">
        <f>E34</f>
        <v>5568.5</v>
      </c>
      <c r="F33" s="55">
        <f>F34</f>
        <v>5568.5</v>
      </c>
      <c r="G33" s="68">
        <f t="shared" si="0"/>
        <v>100</v>
      </c>
      <c r="I33" s="47"/>
    </row>
    <row r="34" spans="1:9" s="1" customFormat="1" ht="22.5" customHeight="1">
      <c r="A34" s="135" t="s">
        <v>153</v>
      </c>
      <c r="B34" s="113">
        <v>107</v>
      </c>
      <c r="C34" s="114" t="s">
        <v>154</v>
      </c>
      <c r="D34" s="166" t="s">
        <v>239</v>
      </c>
      <c r="E34" s="140">
        <f>E35+E36+E37</f>
        <v>5568.5</v>
      </c>
      <c r="F34" s="140">
        <f>F35+F36+F37</f>
        <v>5568.5</v>
      </c>
      <c r="G34" s="137">
        <f t="shared" si="0"/>
        <v>100</v>
      </c>
      <c r="I34" s="47"/>
    </row>
    <row r="35" spans="1:9" s="1" customFormat="1" ht="29.25" customHeight="1">
      <c r="A35" s="205" t="s">
        <v>234</v>
      </c>
      <c r="B35" s="101">
        <v>107</v>
      </c>
      <c r="C35" s="94" t="s">
        <v>154</v>
      </c>
      <c r="D35" s="98">
        <v>123</v>
      </c>
      <c r="E35" s="95">
        <v>4461.2</v>
      </c>
      <c r="F35" s="95">
        <v>4461.2</v>
      </c>
      <c r="G35" s="99">
        <f t="shared" si="0"/>
        <v>100</v>
      </c>
      <c r="I35" s="47"/>
    </row>
    <row r="36" spans="1:9" s="1" customFormat="1" ht="15">
      <c r="A36" s="132" t="s">
        <v>111</v>
      </c>
      <c r="B36" s="96">
        <v>107</v>
      </c>
      <c r="C36" s="97" t="s">
        <v>154</v>
      </c>
      <c r="D36" s="56">
        <v>242</v>
      </c>
      <c r="E36" s="95">
        <v>194.5</v>
      </c>
      <c r="F36" s="95">
        <v>194.5</v>
      </c>
      <c r="G36" s="99">
        <f t="shared" si="0"/>
        <v>100</v>
      </c>
      <c r="I36" s="47"/>
    </row>
    <row r="37" spans="1:9" s="1" customFormat="1" ht="19.5" customHeight="1">
      <c r="A37" s="132" t="s">
        <v>109</v>
      </c>
      <c r="B37" s="96">
        <v>107</v>
      </c>
      <c r="C37" s="97" t="s">
        <v>154</v>
      </c>
      <c r="D37" s="56">
        <v>244</v>
      </c>
      <c r="E37" s="95">
        <v>912.8</v>
      </c>
      <c r="F37" s="95">
        <v>912.8</v>
      </c>
      <c r="G37" s="99">
        <f t="shared" si="0"/>
        <v>100</v>
      </c>
      <c r="I37" s="47"/>
    </row>
    <row r="38" spans="1:9" s="82" customFormat="1" ht="16.5" customHeight="1">
      <c r="A38" s="206" t="s">
        <v>238</v>
      </c>
      <c r="B38" s="147">
        <v>111</v>
      </c>
      <c r="C38" s="148" t="s">
        <v>97</v>
      </c>
      <c r="D38" s="168" t="s">
        <v>239</v>
      </c>
      <c r="E38" s="100">
        <f>E39</f>
        <v>1246</v>
      </c>
      <c r="F38" s="100">
        <f>F39</f>
        <v>0</v>
      </c>
      <c r="G38" s="146">
        <f t="shared" si="0"/>
        <v>0</v>
      </c>
      <c r="I38" s="83"/>
    </row>
    <row r="39" spans="1:9" s="1" customFormat="1" ht="19.5" customHeight="1">
      <c r="A39" s="201" t="s">
        <v>114</v>
      </c>
      <c r="B39" s="113">
        <v>111</v>
      </c>
      <c r="C39" s="114" t="s">
        <v>215</v>
      </c>
      <c r="D39" s="166" t="s">
        <v>239</v>
      </c>
      <c r="E39" s="149">
        <f>E40</f>
        <v>1246</v>
      </c>
      <c r="F39" s="149">
        <f>F40</f>
        <v>0</v>
      </c>
      <c r="G39" s="137">
        <f t="shared" si="0"/>
        <v>0</v>
      </c>
      <c r="I39" s="47"/>
    </row>
    <row r="40" spans="1:9" s="82" customFormat="1" ht="19.5" customHeight="1">
      <c r="A40" s="205" t="s">
        <v>229</v>
      </c>
      <c r="B40" s="61">
        <v>111</v>
      </c>
      <c r="C40" s="62" t="s">
        <v>215</v>
      </c>
      <c r="D40" s="56">
        <v>870</v>
      </c>
      <c r="E40" s="109">
        <v>1246</v>
      </c>
      <c r="F40" s="109">
        <v>0</v>
      </c>
      <c r="G40" s="67">
        <f t="shared" si="0"/>
        <v>0</v>
      </c>
      <c r="I40" s="83"/>
    </row>
    <row r="41" spans="1:7" s="17" customFormat="1" ht="21.75" customHeight="1">
      <c r="A41" s="150" t="s">
        <v>30</v>
      </c>
      <c r="B41" s="102" t="s">
        <v>60</v>
      </c>
      <c r="C41" s="102" t="s">
        <v>97</v>
      </c>
      <c r="D41" s="168" t="s">
        <v>239</v>
      </c>
      <c r="E41" s="151">
        <f>E42+E44+E47+E49+E51+E53+E56</f>
        <v>976</v>
      </c>
      <c r="F41" s="151">
        <f>F42+F44+F47+F49+F51+F53+F56</f>
        <v>540.7</v>
      </c>
      <c r="G41" s="146">
        <f t="shared" si="0"/>
        <v>55.4</v>
      </c>
    </row>
    <row r="42" spans="1:7" s="17" customFormat="1" ht="30">
      <c r="A42" s="162" t="s">
        <v>216</v>
      </c>
      <c r="B42" s="157" t="s">
        <v>60</v>
      </c>
      <c r="C42" s="139" t="s">
        <v>217</v>
      </c>
      <c r="D42" s="166" t="s">
        <v>239</v>
      </c>
      <c r="E42" s="149">
        <f>E43</f>
        <v>242</v>
      </c>
      <c r="F42" s="149">
        <f>F43</f>
        <v>241.7</v>
      </c>
      <c r="G42" s="142">
        <f t="shared" si="0"/>
        <v>99.9</v>
      </c>
    </row>
    <row r="43" spans="1:7" s="1" customFormat="1" ht="18" customHeight="1">
      <c r="A43" s="132" t="s">
        <v>66</v>
      </c>
      <c r="B43" s="61">
        <v>113</v>
      </c>
      <c r="C43" s="62" t="s">
        <v>217</v>
      </c>
      <c r="D43" s="62" t="s">
        <v>84</v>
      </c>
      <c r="E43" s="63">
        <v>242</v>
      </c>
      <c r="F43" s="63">
        <v>241.7</v>
      </c>
      <c r="G43" s="67">
        <f t="shared" si="0"/>
        <v>99.9</v>
      </c>
    </row>
    <row r="44" spans="1:7" s="1" customFormat="1" ht="18" customHeight="1">
      <c r="A44" s="207" t="s">
        <v>218</v>
      </c>
      <c r="B44" s="113">
        <v>113</v>
      </c>
      <c r="C44" s="114" t="s">
        <v>219</v>
      </c>
      <c r="D44" s="114" t="s">
        <v>239</v>
      </c>
      <c r="E44" s="140">
        <f>E45+E46</f>
        <v>305</v>
      </c>
      <c r="F44" s="140">
        <f>F45+F46</f>
        <v>100</v>
      </c>
      <c r="G44" s="137">
        <f t="shared" si="0"/>
        <v>32.8</v>
      </c>
    </row>
    <row r="45" spans="1:7" s="1" customFormat="1" ht="18.75" customHeight="1">
      <c r="A45" s="132" t="s">
        <v>111</v>
      </c>
      <c r="B45" s="72">
        <v>113</v>
      </c>
      <c r="C45" s="62" t="s">
        <v>219</v>
      </c>
      <c r="D45" s="71" t="s">
        <v>77</v>
      </c>
      <c r="E45" s="63">
        <v>5</v>
      </c>
      <c r="F45" s="63">
        <v>0</v>
      </c>
      <c r="G45" s="67">
        <f>ROUND(F45/E45*100,1)</f>
        <v>0</v>
      </c>
    </row>
    <row r="46" spans="1:7" s="1" customFormat="1" ht="18" customHeight="1">
      <c r="A46" s="132" t="s">
        <v>109</v>
      </c>
      <c r="B46" s="71" t="s">
        <v>60</v>
      </c>
      <c r="C46" s="71" t="s">
        <v>219</v>
      </c>
      <c r="D46" s="56">
        <v>244</v>
      </c>
      <c r="E46" s="63">
        <v>300</v>
      </c>
      <c r="F46" s="69">
        <v>100</v>
      </c>
      <c r="G46" s="67">
        <f t="shared" si="0"/>
        <v>33.3</v>
      </c>
    </row>
    <row r="47" spans="1:7" s="1" customFormat="1" ht="16.5" customHeight="1">
      <c r="A47" s="208" t="s">
        <v>220</v>
      </c>
      <c r="B47" s="139" t="s">
        <v>60</v>
      </c>
      <c r="C47" s="139" t="s">
        <v>221</v>
      </c>
      <c r="D47" s="166" t="s">
        <v>239</v>
      </c>
      <c r="E47" s="140">
        <f>E48</f>
        <v>72</v>
      </c>
      <c r="F47" s="156">
        <f>F48</f>
        <v>72</v>
      </c>
      <c r="G47" s="137">
        <f t="shared" si="0"/>
        <v>100</v>
      </c>
    </row>
    <row r="48" spans="1:7" s="1" customFormat="1" ht="16.5" customHeight="1">
      <c r="A48" s="132" t="s">
        <v>80</v>
      </c>
      <c r="B48" s="71" t="s">
        <v>60</v>
      </c>
      <c r="C48" s="71" t="s">
        <v>221</v>
      </c>
      <c r="D48" s="56">
        <v>852</v>
      </c>
      <c r="E48" s="63">
        <v>72</v>
      </c>
      <c r="F48" s="69">
        <v>72</v>
      </c>
      <c r="G48" s="67">
        <f t="shared" si="0"/>
        <v>100</v>
      </c>
    </row>
    <row r="49" spans="1:7" s="1" customFormat="1" ht="28.5" customHeight="1">
      <c r="A49" s="209" t="s">
        <v>222</v>
      </c>
      <c r="B49" s="139" t="s">
        <v>60</v>
      </c>
      <c r="C49" s="139" t="s">
        <v>223</v>
      </c>
      <c r="D49" s="166" t="s">
        <v>239</v>
      </c>
      <c r="E49" s="140">
        <f>E50</f>
        <v>97</v>
      </c>
      <c r="F49" s="156">
        <f>F50</f>
        <v>97</v>
      </c>
      <c r="G49" s="137">
        <f t="shared" si="0"/>
        <v>100</v>
      </c>
    </row>
    <row r="50" spans="1:7" s="1" customFormat="1" ht="21" customHeight="1">
      <c r="A50" s="132" t="s">
        <v>109</v>
      </c>
      <c r="B50" s="71" t="s">
        <v>60</v>
      </c>
      <c r="C50" s="71" t="s">
        <v>223</v>
      </c>
      <c r="D50" s="56">
        <v>244</v>
      </c>
      <c r="E50" s="63">
        <v>97</v>
      </c>
      <c r="F50" s="69">
        <v>97</v>
      </c>
      <c r="G50" s="67">
        <f t="shared" si="0"/>
        <v>100</v>
      </c>
    </row>
    <row r="51" spans="1:7" s="1" customFormat="1" ht="60.75" customHeight="1">
      <c r="A51" s="201" t="s">
        <v>240</v>
      </c>
      <c r="B51" s="139" t="s">
        <v>60</v>
      </c>
      <c r="C51" s="139" t="s">
        <v>224</v>
      </c>
      <c r="D51" s="166" t="s">
        <v>239</v>
      </c>
      <c r="E51" s="140">
        <f>E52</f>
        <v>100</v>
      </c>
      <c r="F51" s="156">
        <f>F52</f>
        <v>0</v>
      </c>
      <c r="G51" s="137">
        <f t="shared" si="0"/>
        <v>0</v>
      </c>
    </row>
    <row r="52" spans="1:7" s="1" customFormat="1" ht="20.25" customHeight="1">
      <c r="A52" s="132" t="s">
        <v>109</v>
      </c>
      <c r="B52" s="71" t="s">
        <v>60</v>
      </c>
      <c r="C52" s="71" t="s">
        <v>224</v>
      </c>
      <c r="D52" s="56">
        <v>244</v>
      </c>
      <c r="E52" s="63">
        <v>100</v>
      </c>
      <c r="F52" s="69">
        <v>0</v>
      </c>
      <c r="G52" s="67">
        <f t="shared" si="0"/>
        <v>0</v>
      </c>
    </row>
    <row r="53" spans="1:7" s="1" customFormat="1" ht="19.5" customHeight="1">
      <c r="A53" s="135" t="s">
        <v>117</v>
      </c>
      <c r="B53" s="139" t="s">
        <v>60</v>
      </c>
      <c r="C53" s="139" t="s">
        <v>85</v>
      </c>
      <c r="D53" s="166" t="s">
        <v>239</v>
      </c>
      <c r="E53" s="140">
        <f>E54+E55</f>
        <v>130</v>
      </c>
      <c r="F53" s="140">
        <f>F54+F55</f>
        <v>10.5</v>
      </c>
      <c r="G53" s="137">
        <f t="shared" si="0"/>
        <v>8.1</v>
      </c>
    </row>
    <row r="54" spans="1:7" s="1" customFormat="1" ht="16.5" customHeight="1">
      <c r="A54" s="132" t="s">
        <v>111</v>
      </c>
      <c r="B54" s="71" t="s">
        <v>60</v>
      </c>
      <c r="C54" s="71" t="s">
        <v>85</v>
      </c>
      <c r="D54" s="56">
        <v>242</v>
      </c>
      <c r="E54" s="63">
        <v>15</v>
      </c>
      <c r="F54" s="69">
        <v>5.3</v>
      </c>
      <c r="G54" s="67">
        <f t="shared" si="0"/>
        <v>35.3</v>
      </c>
    </row>
    <row r="55" spans="1:7" s="1" customFormat="1" ht="22.5" customHeight="1">
      <c r="A55" s="132" t="s">
        <v>109</v>
      </c>
      <c r="B55" s="71" t="s">
        <v>60</v>
      </c>
      <c r="C55" s="71" t="s">
        <v>118</v>
      </c>
      <c r="D55" s="56">
        <v>244</v>
      </c>
      <c r="E55" s="63">
        <v>115</v>
      </c>
      <c r="F55" s="69">
        <v>5.2</v>
      </c>
      <c r="G55" s="67">
        <f t="shared" si="0"/>
        <v>4.5</v>
      </c>
    </row>
    <row r="56" spans="1:7" s="1" customFormat="1" ht="28.5" customHeight="1">
      <c r="A56" s="201" t="s">
        <v>225</v>
      </c>
      <c r="B56" s="139" t="s">
        <v>60</v>
      </c>
      <c r="C56" s="139" t="s">
        <v>226</v>
      </c>
      <c r="D56" s="166" t="s">
        <v>239</v>
      </c>
      <c r="E56" s="140">
        <f>E57</f>
        <v>30</v>
      </c>
      <c r="F56" s="156">
        <f>F57</f>
        <v>19.5</v>
      </c>
      <c r="G56" s="137">
        <f t="shared" si="0"/>
        <v>65</v>
      </c>
    </row>
    <row r="57" spans="1:7" s="1" customFormat="1" ht="21.75" customHeight="1">
      <c r="A57" s="132" t="s">
        <v>109</v>
      </c>
      <c r="B57" s="71" t="s">
        <v>60</v>
      </c>
      <c r="C57" s="71" t="s">
        <v>102</v>
      </c>
      <c r="D57" s="56">
        <v>244</v>
      </c>
      <c r="E57" s="63">
        <v>30</v>
      </c>
      <c r="F57" s="69">
        <v>19.5</v>
      </c>
      <c r="G57" s="67">
        <f t="shared" si="0"/>
        <v>65</v>
      </c>
    </row>
    <row r="58" spans="1:7" s="17" customFormat="1" ht="18.75" customHeight="1">
      <c r="A58" s="133" t="s">
        <v>32</v>
      </c>
      <c r="B58" s="53">
        <v>300</v>
      </c>
      <c r="C58" s="54" t="s">
        <v>97</v>
      </c>
      <c r="D58" s="165" t="s">
        <v>239</v>
      </c>
      <c r="E58" s="107">
        <f aca="true" t="shared" si="1" ref="E58:F60">E59</f>
        <v>101</v>
      </c>
      <c r="F58" s="122">
        <f t="shared" si="1"/>
        <v>70.8</v>
      </c>
      <c r="G58" s="68">
        <f t="shared" si="0"/>
        <v>70.1</v>
      </c>
    </row>
    <row r="59" spans="1:7" s="5" customFormat="1" ht="31.5" customHeight="1">
      <c r="A59" s="134" t="s">
        <v>119</v>
      </c>
      <c r="B59" s="53">
        <v>309</v>
      </c>
      <c r="C59" s="54" t="s">
        <v>61</v>
      </c>
      <c r="D59" s="165" t="s">
        <v>239</v>
      </c>
      <c r="E59" s="55">
        <f t="shared" si="1"/>
        <v>101</v>
      </c>
      <c r="F59" s="57">
        <f t="shared" si="1"/>
        <v>70.8</v>
      </c>
      <c r="G59" s="68">
        <f t="shared" si="0"/>
        <v>70.1</v>
      </c>
    </row>
    <row r="60" spans="1:7" s="1" customFormat="1" ht="46.5" customHeight="1">
      <c r="A60" s="135" t="s">
        <v>120</v>
      </c>
      <c r="B60" s="158">
        <v>309</v>
      </c>
      <c r="C60" s="139" t="s">
        <v>96</v>
      </c>
      <c r="D60" s="166" t="s">
        <v>239</v>
      </c>
      <c r="E60" s="140">
        <f t="shared" si="1"/>
        <v>101</v>
      </c>
      <c r="F60" s="156">
        <f t="shared" si="1"/>
        <v>70.8</v>
      </c>
      <c r="G60" s="137">
        <f t="shared" si="0"/>
        <v>70.1</v>
      </c>
    </row>
    <row r="61" spans="1:7" s="1" customFormat="1" ht="21" customHeight="1">
      <c r="A61" s="132" t="s">
        <v>109</v>
      </c>
      <c r="B61" s="66">
        <v>309</v>
      </c>
      <c r="C61" s="71" t="s">
        <v>96</v>
      </c>
      <c r="D61" s="56">
        <v>244</v>
      </c>
      <c r="E61" s="63">
        <v>101</v>
      </c>
      <c r="F61" s="69">
        <v>70.8</v>
      </c>
      <c r="G61" s="99">
        <f t="shared" si="0"/>
        <v>70.1</v>
      </c>
    </row>
    <row r="62" spans="1:7" s="82" customFormat="1" ht="17.25" customHeight="1">
      <c r="A62" s="133" t="s">
        <v>237</v>
      </c>
      <c r="B62" s="123">
        <v>400</v>
      </c>
      <c r="C62" s="124" t="s">
        <v>97</v>
      </c>
      <c r="D62" s="169" t="s">
        <v>239</v>
      </c>
      <c r="E62" s="125">
        <f aca="true" t="shared" si="2" ref="E62:F64">E63</f>
        <v>296.4</v>
      </c>
      <c r="F62" s="126">
        <f t="shared" si="2"/>
        <v>0</v>
      </c>
      <c r="G62" s="68">
        <f t="shared" si="0"/>
        <v>0</v>
      </c>
    </row>
    <row r="63" spans="1:7" s="1" customFormat="1" ht="16.5" customHeight="1">
      <c r="A63" s="131" t="s">
        <v>121</v>
      </c>
      <c r="B63" s="53">
        <v>400</v>
      </c>
      <c r="C63" s="54" t="s">
        <v>115</v>
      </c>
      <c r="D63" s="165" t="s">
        <v>239</v>
      </c>
      <c r="E63" s="55">
        <f t="shared" si="2"/>
        <v>296.4</v>
      </c>
      <c r="F63" s="57">
        <f t="shared" si="2"/>
        <v>0</v>
      </c>
      <c r="G63" s="68">
        <f t="shared" si="0"/>
        <v>0</v>
      </c>
    </row>
    <row r="64" spans="1:7" s="1" customFormat="1" ht="41.25" customHeight="1">
      <c r="A64" s="135" t="s">
        <v>123</v>
      </c>
      <c r="B64" s="158">
        <v>401</v>
      </c>
      <c r="C64" s="139" t="s">
        <v>122</v>
      </c>
      <c r="D64" s="170" t="s">
        <v>239</v>
      </c>
      <c r="E64" s="140">
        <f t="shared" si="2"/>
        <v>296.4</v>
      </c>
      <c r="F64" s="156">
        <f t="shared" si="2"/>
        <v>0</v>
      </c>
      <c r="G64" s="137">
        <f t="shared" si="0"/>
        <v>0</v>
      </c>
    </row>
    <row r="65" spans="1:7" s="1" customFormat="1" ht="30.75" customHeight="1">
      <c r="A65" s="132" t="s">
        <v>230</v>
      </c>
      <c r="B65" s="66">
        <v>401</v>
      </c>
      <c r="C65" s="71" t="s">
        <v>122</v>
      </c>
      <c r="D65" s="98">
        <v>810</v>
      </c>
      <c r="E65" s="63">
        <v>296.4</v>
      </c>
      <c r="F65" s="69">
        <v>0</v>
      </c>
      <c r="G65" s="99">
        <f t="shared" si="0"/>
        <v>0</v>
      </c>
    </row>
    <row r="66" spans="1:7" s="17" customFormat="1" ht="15.75">
      <c r="A66" s="133" t="s">
        <v>33</v>
      </c>
      <c r="B66" s="53">
        <v>500</v>
      </c>
      <c r="C66" s="54" t="s">
        <v>97</v>
      </c>
      <c r="D66" s="165" t="s">
        <v>239</v>
      </c>
      <c r="E66" s="107">
        <f>E67</f>
        <v>55048.700000000004</v>
      </c>
      <c r="F66" s="107">
        <f>F67</f>
        <v>53626.299999999996</v>
      </c>
      <c r="G66" s="68">
        <f t="shared" si="0"/>
        <v>97.4</v>
      </c>
    </row>
    <row r="67" spans="1:7" s="18" customFormat="1" ht="15.75" customHeight="1">
      <c r="A67" s="131" t="s">
        <v>34</v>
      </c>
      <c r="B67" s="53">
        <v>503</v>
      </c>
      <c r="C67" s="54" t="s">
        <v>97</v>
      </c>
      <c r="D67" s="165" t="s">
        <v>239</v>
      </c>
      <c r="E67" s="55">
        <f>E68+E70+E72+E74+E76+E78+E80+E82+E84+E86+E88</f>
        <v>55048.700000000004</v>
      </c>
      <c r="F67" s="55">
        <f>F68+F70+F72+F74+F76+F78+F80+F82+F84+F86+F88</f>
        <v>53626.299999999996</v>
      </c>
      <c r="G67" s="68">
        <f t="shared" si="0"/>
        <v>97.4</v>
      </c>
    </row>
    <row r="68" spans="1:7" s="1" customFormat="1" ht="32.25" customHeight="1">
      <c r="A68" s="135" t="s">
        <v>227</v>
      </c>
      <c r="B68" s="158">
        <v>503</v>
      </c>
      <c r="C68" s="139" t="s">
        <v>86</v>
      </c>
      <c r="D68" s="166" t="s">
        <v>239</v>
      </c>
      <c r="E68" s="140">
        <f>E69</f>
        <v>18849.6</v>
      </c>
      <c r="F68" s="140">
        <f>F69</f>
        <v>18849.5</v>
      </c>
      <c r="G68" s="137">
        <f t="shared" si="0"/>
        <v>100</v>
      </c>
    </row>
    <row r="69" spans="1:7" s="1" customFormat="1" ht="18" customHeight="1">
      <c r="A69" s="132" t="s">
        <v>109</v>
      </c>
      <c r="B69" s="108">
        <v>503</v>
      </c>
      <c r="C69" s="94" t="s">
        <v>231</v>
      </c>
      <c r="D69" s="98">
        <v>244</v>
      </c>
      <c r="E69" s="95">
        <v>18849.6</v>
      </c>
      <c r="F69" s="95">
        <v>18849.5</v>
      </c>
      <c r="G69" s="99">
        <f t="shared" si="0"/>
        <v>100</v>
      </c>
    </row>
    <row r="70" spans="1:7" s="1" customFormat="1" ht="15.75" customHeight="1">
      <c r="A70" s="135" t="s">
        <v>124</v>
      </c>
      <c r="B70" s="158">
        <v>503</v>
      </c>
      <c r="C70" s="139" t="s">
        <v>87</v>
      </c>
      <c r="D70" s="145"/>
      <c r="E70" s="140">
        <f>E71</f>
        <v>9191.2</v>
      </c>
      <c r="F70" s="140">
        <f>F71</f>
        <v>9092.6</v>
      </c>
      <c r="G70" s="137">
        <f t="shared" si="0"/>
        <v>98.9</v>
      </c>
    </row>
    <row r="71" spans="1:7" s="1" customFormat="1" ht="18" customHeight="1">
      <c r="A71" s="132" t="s">
        <v>109</v>
      </c>
      <c r="B71" s="108">
        <v>503</v>
      </c>
      <c r="C71" s="94" t="s">
        <v>87</v>
      </c>
      <c r="D71" s="98">
        <v>244</v>
      </c>
      <c r="E71" s="95">
        <v>9191.2</v>
      </c>
      <c r="F71" s="95">
        <v>9092.6</v>
      </c>
      <c r="G71" s="99">
        <f t="shared" si="0"/>
        <v>98.9</v>
      </c>
    </row>
    <row r="72" spans="1:7" s="1" customFormat="1" ht="28.5" customHeight="1">
      <c r="A72" s="135" t="s">
        <v>125</v>
      </c>
      <c r="B72" s="158">
        <v>503</v>
      </c>
      <c r="C72" s="139" t="s">
        <v>88</v>
      </c>
      <c r="D72" s="166" t="s">
        <v>239</v>
      </c>
      <c r="E72" s="140">
        <f>E73</f>
        <v>1003.5</v>
      </c>
      <c r="F72" s="140">
        <f>F73</f>
        <v>1001.2</v>
      </c>
      <c r="G72" s="137">
        <f t="shared" si="0"/>
        <v>99.8</v>
      </c>
    </row>
    <row r="73" spans="1:7" s="1" customFormat="1" ht="18.75" customHeight="1">
      <c r="A73" s="132" t="s">
        <v>109</v>
      </c>
      <c r="B73" s="108">
        <v>503</v>
      </c>
      <c r="C73" s="94" t="s">
        <v>88</v>
      </c>
      <c r="D73" s="98">
        <v>244</v>
      </c>
      <c r="E73" s="95">
        <v>1003.5</v>
      </c>
      <c r="F73" s="95">
        <v>1001.2</v>
      </c>
      <c r="G73" s="99">
        <f t="shared" si="0"/>
        <v>99.8</v>
      </c>
    </row>
    <row r="74" spans="1:7" s="1" customFormat="1" ht="29.25" customHeight="1">
      <c r="A74" s="135" t="s">
        <v>126</v>
      </c>
      <c r="B74" s="108">
        <v>503</v>
      </c>
      <c r="C74" s="94" t="s">
        <v>89</v>
      </c>
      <c r="D74" s="167" t="s">
        <v>239</v>
      </c>
      <c r="E74" s="95">
        <f>E75</f>
        <v>22187</v>
      </c>
      <c r="F74" s="95">
        <f>F75</f>
        <v>22055</v>
      </c>
      <c r="G74" s="99">
        <f t="shared" si="0"/>
        <v>99.4</v>
      </c>
    </row>
    <row r="75" spans="1:7" s="1" customFormat="1" ht="19.5" customHeight="1">
      <c r="A75" s="132" t="s">
        <v>109</v>
      </c>
      <c r="B75" s="108">
        <v>503</v>
      </c>
      <c r="C75" s="94" t="s">
        <v>89</v>
      </c>
      <c r="D75" s="98">
        <v>244</v>
      </c>
      <c r="E75" s="95">
        <v>22187</v>
      </c>
      <c r="F75" s="95">
        <v>22055</v>
      </c>
      <c r="G75" s="99">
        <f t="shared" si="0"/>
        <v>99.4</v>
      </c>
    </row>
    <row r="76" spans="1:7" s="1" customFormat="1" ht="27.75" customHeight="1">
      <c r="A76" s="135" t="s">
        <v>127</v>
      </c>
      <c r="B76" s="158">
        <v>503</v>
      </c>
      <c r="C76" s="139" t="s">
        <v>90</v>
      </c>
      <c r="D76" s="166" t="s">
        <v>239</v>
      </c>
      <c r="E76" s="140">
        <f>E77</f>
        <v>168.3</v>
      </c>
      <c r="F76" s="140">
        <f>F77</f>
        <v>147.7</v>
      </c>
      <c r="G76" s="137">
        <f t="shared" si="0"/>
        <v>87.8</v>
      </c>
    </row>
    <row r="77" spans="1:7" s="1" customFormat="1" ht="19.5" customHeight="1">
      <c r="A77" s="132" t="s">
        <v>109</v>
      </c>
      <c r="B77" s="108">
        <v>503</v>
      </c>
      <c r="C77" s="94" t="s">
        <v>90</v>
      </c>
      <c r="D77" s="98">
        <v>244</v>
      </c>
      <c r="E77" s="95">
        <v>168.3</v>
      </c>
      <c r="F77" s="95">
        <v>147.7</v>
      </c>
      <c r="G77" s="99">
        <f t="shared" si="0"/>
        <v>87.8</v>
      </c>
    </row>
    <row r="78" spans="1:7" s="1" customFormat="1" ht="15.75" customHeight="1">
      <c r="A78" s="135" t="s">
        <v>128</v>
      </c>
      <c r="B78" s="158">
        <v>503</v>
      </c>
      <c r="C78" s="139" t="s">
        <v>91</v>
      </c>
      <c r="D78" s="166" t="s">
        <v>239</v>
      </c>
      <c r="E78" s="140">
        <f>E79</f>
        <v>1016.2</v>
      </c>
      <c r="F78" s="140">
        <f>F79</f>
        <v>416.2</v>
      </c>
      <c r="G78" s="137">
        <f t="shared" si="0"/>
        <v>41</v>
      </c>
    </row>
    <row r="79" spans="1:7" s="1" customFormat="1" ht="15.75" customHeight="1">
      <c r="A79" s="132" t="s">
        <v>109</v>
      </c>
      <c r="B79" s="108">
        <v>503</v>
      </c>
      <c r="C79" s="94" t="s">
        <v>91</v>
      </c>
      <c r="D79" s="98">
        <v>244</v>
      </c>
      <c r="E79" s="95">
        <v>1016.2</v>
      </c>
      <c r="F79" s="95">
        <v>416.2</v>
      </c>
      <c r="G79" s="99">
        <f t="shared" si="0"/>
        <v>41</v>
      </c>
    </row>
    <row r="80" spans="1:7" s="1" customFormat="1" ht="15.75" customHeight="1">
      <c r="A80" s="135" t="s">
        <v>129</v>
      </c>
      <c r="B80" s="108">
        <v>503</v>
      </c>
      <c r="C80" s="94" t="s">
        <v>92</v>
      </c>
      <c r="D80" s="167" t="s">
        <v>239</v>
      </c>
      <c r="E80" s="95">
        <f>E81</f>
        <v>930</v>
      </c>
      <c r="F80" s="95">
        <f>F81</f>
        <v>927.9</v>
      </c>
      <c r="G80" s="99">
        <f t="shared" si="0"/>
        <v>99.8</v>
      </c>
    </row>
    <row r="81" spans="1:7" s="1" customFormat="1" ht="15.75" customHeight="1">
      <c r="A81" s="132" t="s">
        <v>109</v>
      </c>
      <c r="B81" s="108">
        <v>503</v>
      </c>
      <c r="C81" s="94" t="s">
        <v>92</v>
      </c>
      <c r="D81" s="98">
        <v>244</v>
      </c>
      <c r="E81" s="95">
        <v>930</v>
      </c>
      <c r="F81" s="95">
        <v>927.9</v>
      </c>
      <c r="G81" s="99">
        <f t="shared" si="0"/>
        <v>99.8</v>
      </c>
    </row>
    <row r="82" spans="1:7" s="1" customFormat="1" ht="25.5" customHeight="1">
      <c r="A82" s="162" t="s">
        <v>130</v>
      </c>
      <c r="B82" s="158">
        <v>503</v>
      </c>
      <c r="C82" s="139" t="s">
        <v>93</v>
      </c>
      <c r="D82" s="166" t="s">
        <v>239</v>
      </c>
      <c r="E82" s="140">
        <f>E83</f>
        <v>100</v>
      </c>
      <c r="F82" s="140">
        <f>F83</f>
        <v>99.5</v>
      </c>
      <c r="G82" s="137">
        <f t="shared" si="0"/>
        <v>99.5</v>
      </c>
    </row>
    <row r="83" spans="1:7" s="1" customFormat="1" ht="15.75" customHeight="1">
      <c r="A83" s="132" t="s">
        <v>109</v>
      </c>
      <c r="B83" s="108">
        <v>503</v>
      </c>
      <c r="C83" s="94" t="s">
        <v>93</v>
      </c>
      <c r="D83" s="98">
        <v>244</v>
      </c>
      <c r="E83" s="95">
        <v>100</v>
      </c>
      <c r="F83" s="95">
        <v>99.5</v>
      </c>
      <c r="G83" s="99">
        <f t="shared" si="0"/>
        <v>99.5</v>
      </c>
    </row>
    <row r="84" spans="1:7" s="1" customFormat="1" ht="15.75" customHeight="1">
      <c r="A84" s="162" t="s">
        <v>131</v>
      </c>
      <c r="B84" s="158">
        <v>503</v>
      </c>
      <c r="C84" s="139" t="s">
        <v>132</v>
      </c>
      <c r="D84" s="166" t="s">
        <v>239</v>
      </c>
      <c r="E84" s="140">
        <f>E85</f>
        <v>73.4</v>
      </c>
      <c r="F84" s="140">
        <f>F85</f>
        <v>0</v>
      </c>
      <c r="G84" s="137">
        <f t="shared" si="0"/>
        <v>0</v>
      </c>
    </row>
    <row r="85" spans="1:7" s="1" customFormat="1" ht="15.75" customHeight="1">
      <c r="A85" s="132" t="s">
        <v>109</v>
      </c>
      <c r="B85" s="108">
        <v>503</v>
      </c>
      <c r="C85" s="94" t="s">
        <v>132</v>
      </c>
      <c r="D85" s="98">
        <v>244</v>
      </c>
      <c r="E85" s="95">
        <v>73.4</v>
      </c>
      <c r="F85" s="95">
        <v>0</v>
      </c>
      <c r="G85" s="99">
        <f t="shared" si="0"/>
        <v>0</v>
      </c>
    </row>
    <row r="86" spans="1:7" s="1" customFormat="1" ht="58.5" customHeight="1">
      <c r="A86" s="162" t="s">
        <v>133</v>
      </c>
      <c r="B86" s="158">
        <v>503</v>
      </c>
      <c r="C86" s="139" t="s">
        <v>94</v>
      </c>
      <c r="D86" s="166" t="s">
        <v>239</v>
      </c>
      <c r="E86" s="140">
        <f>E87</f>
        <v>15.1</v>
      </c>
      <c r="F86" s="140">
        <f>F87</f>
        <v>15.1</v>
      </c>
      <c r="G86" s="137">
        <f t="shared" si="0"/>
        <v>100</v>
      </c>
    </row>
    <row r="87" spans="1:7" s="1" customFormat="1" ht="19.5" customHeight="1">
      <c r="A87" s="132" t="s">
        <v>109</v>
      </c>
      <c r="B87" s="108">
        <v>503</v>
      </c>
      <c r="C87" s="94" t="s">
        <v>94</v>
      </c>
      <c r="D87" s="98">
        <v>244</v>
      </c>
      <c r="E87" s="95">
        <v>15.1</v>
      </c>
      <c r="F87" s="95">
        <v>15.1</v>
      </c>
      <c r="G87" s="99">
        <f t="shared" si="0"/>
        <v>100</v>
      </c>
    </row>
    <row r="88" spans="1:7" s="1" customFormat="1" ht="18" customHeight="1">
      <c r="A88" s="162" t="s">
        <v>134</v>
      </c>
      <c r="B88" s="158">
        <v>503</v>
      </c>
      <c r="C88" s="139" t="s">
        <v>95</v>
      </c>
      <c r="D88" s="166" t="s">
        <v>239</v>
      </c>
      <c r="E88" s="140">
        <f>E89</f>
        <v>1514.4</v>
      </c>
      <c r="F88" s="140">
        <f>F89</f>
        <v>1021.6</v>
      </c>
      <c r="G88" s="137">
        <f t="shared" si="0"/>
        <v>67.5</v>
      </c>
    </row>
    <row r="89" spans="1:7" s="1" customFormat="1" ht="19.5" customHeight="1">
      <c r="A89" s="132" t="s">
        <v>109</v>
      </c>
      <c r="B89" s="108">
        <v>503</v>
      </c>
      <c r="C89" s="94" t="s">
        <v>95</v>
      </c>
      <c r="D89" s="98">
        <v>244</v>
      </c>
      <c r="E89" s="95">
        <v>1514.4</v>
      </c>
      <c r="F89" s="95">
        <v>1021.6</v>
      </c>
      <c r="G89" s="99">
        <f t="shared" si="0"/>
        <v>67.5</v>
      </c>
    </row>
    <row r="90" spans="1:7" s="18" customFormat="1" ht="15" customHeight="1">
      <c r="A90" s="133" t="s">
        <v>35</v>
      </c>
      <c r="B90" s="53">
        <v>700</v>
      </c>
      <c r="C90" s="54" t="s">
        <v>97</v>
      </c>
      <c r="D90" s="165" t="s">
        <v>239</v>
      </c>
      <c r="E90" s="93">
        <f>E91+E94</f>
        <v>1734</v>
      </c>
      <c r="F90" s="93">
        <f>F91+F94</f>
        <v>1582.1000000000001</v>
      </c>
      <c r="G90" s="68">
        <f>ROUND(F90/E90*100,1)</f>
        <v>91.2</v>
      </c>
    </row>
    <row r="91" spans="1:7" s="1" customFormat="1" ht="18" customHeight="1">
      <c r="A91" s="131" t="s">
        <v>135</v>
      </c>
      <c r="B91" s="53">
        <v>705</v>
      </c>
      <c r="C91" s="54" t="s">
        <v>115</v>
      </c>
      <c r="D91" s="165" t="s">
        <v>239</v>
      </c>
      <c r="E91" s="55">
        <f>E92</f>
        <v>106</v>
      </c>
      <c r="F91" s="55">
        <f>F92</f>
        <v>32.7</v>
      </c>
      <c r="G91" s="68">
        <f>ROUND(F91/E91*100,1)</f>
        <v>30.8</v>
      </c>
    </row>
    <row r="92" spans="1:7" s="1" customFormat="1" ht="42" customHeight="1">
      <c r="A92" s="135" t="s">
        <v>136</v>
      </c>
      <c r="B92" s="108">
        <v>705</v>
      </c>
      <c r="C92" s="94" t="s">
        <v>137</v>
      </c>
      <c r="D92" s="167" t="s">
        <v>239</v>
      </c>
      <c r="E92" s="95">
        <f>E93</f>
        <v>106</v>
      </c>
      <c r="F92" s="95">
        <f>F93</f>
        <v>32.7</v>
      </c>
      <c r="G92" s="99">
        <f>ROUND(F92/E92*100,1)</f>
        <v>30.8</v>
      </c>
    </row>
    <row r="93" spans="1:7" s="1" customFormat="1" ht="21" customHeight="1">
      <c r="A93" s="132" t="s">
        <v>109</v>
      </c>
      <c r="B93" s="66">
        <v>705</v>
      </c>
      <c r="C93" s="71" t="s">
        <v>137</v>
      </c>
      <c r="D93" s="56">
        <v>244</v>
      </c>
      <c r="E93" s="63">
        <v>106</v>
      </c>
      <c r="F93" s="63">
        <v>32.7</v>
      </c>
      <c r="G93" s="67">
        <f>ROUND(F93/E93*100,1)</f>
        <v>30.8</v>
      </c>
    </row>
    <row r="94" spans="1:7" s="51" customFormat="1" ht="18.75" customHeight="1">
      <c r="A94" s="131" t="s">
        <v>36</v>
      </c>
      <c r="B94" s="53">
        <v>707</v>
      </c>
      <c r="C94" s="54" t="s">
        <v>97</v>
      </c>
      <c r="D94" s="165" t="s">
        <v>239</v>
      </c>
      <c r="E94" s="55">
        <f>E95+E97+E100+E102+E104+E105</f>
        <v>1628</v>
      </c>
      <c r="F94" s="55">
        <f>F95+F97+F100+F102+F104+F105</f>
        <v>1549.4</v>
      </c>
      <c r="G94" s="68">
        <f t="shared" si="0"/>
        <v>95.2</v>
      </c>
    </row>
    <row r="95" spans="1:7" s="1" customFormat="1" ht="30" customHeight="1">
      <c r="A95" s="162" t="s">
        <v>139</v>
      </c>
      <c r="B95" s="158">
        <v>707</v>
      </c>
      <c r="C95" s="139" t="s">
        <v>138</v>
      </c>
      <c r="D95" s="166" t="s">
        <v>239</v>
      </c>
      <c r="E95" s="189">
        <f>E96</f>
        <v>682</v>
      </c>
      <c r="F95" s="177">
        <f>F96</f>
        <v>652</v>
      </c>
      <c r="G95" s="137">
        <f t="shared" si="0"/>
        <v>95.6</v>
      </c>
    </row>
    <row r="96" spans="1:7" s="9" customFormat="1" ht="19.5" customHeight="1">
      <c r="A96" s="132" t="s">
        <v>109</v>
      </c>
      <c r="B96" s="66">
        <v>707</v>
      </c>
      <c r="C96" s="71" t="s">
        <v>138</v>
      </c>
      <c r="D96" s="56">
        <v>244</v>
      </c>
      <c r="E96" s="190">
        <v>682</v>
      </c>
      <c r="F96" s="178">
        <v>652</v>
      </c>
      <c r="G96" s="67">
        <f t="shared" si="0"/>
        <v>95.6</v>
      </c>
    </row>
    <row r="97" spans="1:7" s="1" customFormat="1" ht="45.75" customHeight="1">
      <c r="A97" s="135" t="s">
        <v>140</v>
      </c>
      <c r="B97" s="159">
        <v>707</v>
      </c>
      <c r="C97" s="160" t="s">
        <v>99</v>
      </c>
      <c r="D97" s="176" t="s">
        <v>239</v>
      </c>
      <c r="E97" s="189">
        <f>E98</f>
        <v>180</v>
      </c>
      <c r="F97" s="177">
        <f>F98</f>
        <v>131.4</v>
      </c>
      <c r="G97" s="137">
        <f t="shared" si="0"/>
        <v>73</v>
      </c>
    </row>
    <row r="98" spans="1:7" s="9" customFormat="1" ht="21" customHeight="1">
      <c r="A98" s="132" t="s">
        <v>109</v>
      </c>
      <c r="B98" s="64">
        <v>707</v>
      </c>
      <c r="C98" s="65" t="s">
        <v>99</v>
      </c>
      <c r="D98" s="128" t="s">
        <v>78</v>
      </c>
      <c r="E98" s="190">
        <v>180</v>
      </c>
      <c r="F98" s="178">
        <v>131.4</v>
      </c>
      <c r="G98" s="67">
        <f t="shared" si="0"/>
        <v>73</v>
      </c>
    </row>
    <row r="99" spans="1:7" s="1" customFormat="1" ht="27.75" customHeight="1">
      <c r="A99" s="162" t="s">
        <v>141</v>
      </c>
      <c r="B99" s="159">
        <v>707</v>
      </c>
      <c r="C99" s="160" t="s">
        <v>100</v>
      </c>
      <c r="D99" s="176" t="s">
        <v>239</v>
      </c>
      <c r="E99" s="191">
        <f>E100</f>
        <v>186</v>
      </c>
      <c r="F99" s="155">
        <f>F100</f>
        <v>186</v>
      </c>
      <c r="G99" s="137">
        <f>ROUND(F100/E100*100,1)</f>
        <v>100</v>
      </c>
    </row>
    <row r="100" spans="1:7" s="9" customFormat="1" ht="20.25" customHeight="1">
      <c r="A100" s="132" t="s">
        <v>109</v>
      </c>
      <c r="B100" s="161">
        <v>707</v>
      </c>
      <c r="C100" s="84" t="s">
        <v>100</v>
      </c>
      <c r="D100" s="128" t="s">
        <v>78</v>
      </c>
      <c r="E100" s="190">
        <v>186</v>
      </c>
      <c r="F100" s="178">
        <v>186</v>
      </c>
      <c r="G100" s="99">
        <f>ROUND(F101/E101*100,1)</f>
        <v>100</v>
      </c>
    </row>
    <row r="101" spans="1:7" s="1" customFormat="1" ht="30.75" customHeight="1">
      <c r="A101" s="135" t="s">
        <v>142</v>
      </c>
      <c r="B101" s="159">
        <v>707</v>
      </c>
      <c r="C101" s="160" t="s">
        <v>101</v>
      </c>
      <c r="D101" s="176" t="s">
        <v>239</v>
      </c>
      <c r="E101" s="191">
        <f>E102</f>
        <v>150</v>
      </c>
      <c r="F101" s="155">
        <f>F102</f>
        <v>150</v>
      </c>
      <c r="G101" s="137">
        <f>ROUND(F101/E101*100,1)</f>
        <v>100</v>
      </c>
    </row>
    <row r="102" spans="1:7" s="9" customFormat="1" ht="19.5" customHeight="1">
      <c r="A102" s="132" t="s">
        <v>109</v>
      </c>
      <c r="B102" s="64">
        <v>707</v>
      </c>
      <c r="C102" s="65" t="s">
        <v>101</v>
      </c>
      <c r="D102" s="128" t="s">
        <v>78</v>
      </c>
      <c r="E102" s="190">
        <v>150</v>
      </c>
      <c r="F102" s="178">
        <v>150</v>
      </c>
      <c r="G102" s="99">
        <f>ROUND(F102/E102*100,1)</f>
        <v>100</v>
      </c>
    </row>
    <row r="103" spans="1:7" s="1" customFormat="1" ht="30.75" customHeight="1">
      <c r="A103" s="162" t="s">
        <v>116</v>
      </c>
      <c r="B103" s="159">
        <v>707</v>
      </c>
      <c r="C103" s="160" t="s">
        <v>102</v>
      </c>
      <c r="D103" s="176" t="s">
        <v>239</v>
      </c>
      <c r="E103" s="191">
        <f>E104</f>
        <v>200</v>
      </c>
      <c r="F103" s="155">
        <f>F104</f>
        <v>200</v>
      </c>
      <c r="G103" s="137">
        <f>ROUND(F104/E104*100,1)</f>
        <v>100</v>
      </c>
    </row>
    <row r="104" spans="1:7" s="9" customFormat="1" ht="21" customHeight="1">
      <c r="A104" s="132" t="s">
        <v>109</v>
      </c>
      <c r="B104" s="64">
        <v>707</v>
      </c>
      <c r="C104" s="65" t="s">
        <v>102</v>
      </c>
      <c r="D104" s="128" t="s">
        <v>78</v>
      </c>
      <c r="E104" s="190">
        <v>200</v>
      </c>
      <c r="F104" s="178">
        <v>200</v>
      </c>
      <c r="G104" s="67">
        <f>ROUND(F105/E105*100,1)</f>
        <v>100</v>
      </c>
    </row>
    <row r="105" spans="1:7" s="1" customFormat="1" ht="30" customHeight="1">
      <c r="A105" s="162" t="s">
        <v>143</v>
      </c>
      <c r="B105" s="159">
        <v>707</v>
      </c>
      <c r="C105" s="160" t="s">
        <v>103</v>
      </c>
      <c r="D105" s="176" t="s">
        <v>239</v>
      </c>
      <c r="E105" s="189">
        <f>E106</f>
        <v>230</v>
      </c>
      <c r="F105" s="177">
        <f>F106</f>
        <v>230</v>
      </c>
      <c r="G105" s="137">
        <f t="shared" si="0"/>
        <v>100</v>
      </c>
    </row>
    <row r="106" spans="1:7" s="9" customFormat="1" ht="21.75" customHeight="1">
      <c r="A106" s="132" t="s">
        <v>109</v>
      </c>
      <c r="B106" s="161">
        <v>707</v>
      </c>
      <c r="C106" s="84" t="s">
        <v>103</v>
      </c>
      <c r="D106" s="128" t="s">
        <v>78</v>
      </c>
      <c r="E106" s="190">
        <v>230</v>
      </c>
      <c r="F106" s="178">
        <v>230</v>
      </c>
      <c r="G106" s="67">
        <f t="shared" si="0"/>
        <v>100</v>
      </c>
    </row>
    <row r="107" spans="1:7" s="10" customFormat="1" ht="15.75">
      <c r="A107" s="133" t="s">
        <v>62</v>
      </c>
      <c r="B107" s="53">
        <v>800</v>
      </c>
      <c r="C107" s="54" t="s">
        <v>115</v>
      </c>
      <c r="D107" s="165" t="s">
        <v>239</v>
      </c>
      <c r="E107" s="192">
        <f>E108+E111</f>
        <v>15778.8</v>
      </c>
      <c r="F107" s="179">
        <f>F108+F111</f>
        <v>10312.9</v>
      </c>
      <c r="G107" s="68">
        <f t="shared" si="0"/>
        <v>65.4</v>
      </c>
    </row>
    <row r="108" spans="1:7" s="18" customFormat="1" ht="17.25" customHeight="1">
      <c r="A108" s="131" t="s">
        <v>37</v>
      </c>
      <c r="B108" s="53">
        <v>801</v>
      </c>
      <c r="C108" s="54" t="s">
        <v>115</v>
      </c>
      <c r="D108" s="165" t="s">
        <v>239</v>
      </c>
      <c r="E108" s="193">
        <f>E109</f>
        <v>13841.8</v>
      </c>
      <c r="F108" s="180">
        <f>F110</f>
        <v>8375.9</v>
      </c>
      <c r="G108" s="68">
        <f t="shared" si="0"/>
        <v>60.5</v>
      </c>
    </row>
    <row r="109" spans="1:7" s="18" customFormat="1" ht="28.5" customHeight="1">
      <c r="A109" s="162" t="s">
        <v>144</v>
      </c>
      <c r="B109" s="158">
        <v>801</v>
      </c>
      <c r="C109" s="139" t="s">
        <v>156</v>
      </c>
      <c r="D109" s="166" t="s">
        <v>239</v>
      </c>
      <c r="E109" s="189">
        <f>E110</f>
        <v>13841.8</v>
      </c>
      <c r="F109" s="155">
        <f>F110</f>
        <v>8375.9</v>
      </c>
      <c r="G109" s="137">
        <f>ROUND(F109/E109*100,1)</f>
        <v>60.5</v>
      </c>
    </row>
    <row r="110" spans="1:7" s="18" customFormat="1" ht="18" customHeight="1">
      <c r="A110" s="132" t="s">
        <v>109</v>
      </c>
      <c r="B110" s="66">
        <v>801</v>
      </c>
      <c r="C110" s="71" t="s">
        <v>156</v>
      </c>
      <c r="D110" s="56">
        <v>244</v>
      </c>
      <c r="E110" s="190">
        <v>13841.8</v>
      </c>
      <c r="F110" s="178">
        <v>8375.9</v>
      </c>
      <c r="G110" s="67">
        <f>ROUND(F110/E110*100,1)</f>
        <v>60.5</v>
      </c>
    </row>
    <row r="111" spans="1:7" s="1" customFormat="1" ht="18" customHeight="1">
      <c r="A111" s="131" t="s">
        <v>104</v>
      </c>
      <c r="B111" s="76">
        <v>804</v>
      </c>
      <c r="C111" s="54" t="s">
        <v>115</v>
      </c>
      <c r="D111" s="165" t="s">
        <v>239</v>
      </c>
      <c r="E111" s="193">
        <f>E115+E113</f>
        <v>1937</v>
      </c>
      <c r="F111" s="180">
        <f>F115+F113</f>
        <v>1937</v>
      </c>
      <c r="G111" s="68">
        <f t="shared" si="0"/>
        <v>100</v>
      </c>
    </row>
    <row r="112" spans="1:7" s="1" customFormat="1" ht="30" customHeight="1">
      <c r="A112" s="162" t="s">
        <v>142</v>
      </c>
      <c r="B112" s="158">
        <v>804</v>
      </c>
      <c r="C112" s="160" t="s">
        <v>101</v>
      </c>
      <c r="D112" s="166" t="s">
        <v>239</v>
      </c>
      <c r="E112" s="191">
        <f>E113</f>
        <v>230</v>
      </c>
      <c r="F112" s="155">
        <f>F113</f>
        <v>230</v>
      </c>
      <c r="G112" s="137">
        <f t="shared" si="0"/>
        <v>100</v>
      </c>
    </row>
    <row r="113" spans="1:7" s="1" customFormat="1" ht="19.5" customHeight="1">
      <c r="A113" s="132" t="s">
        <v>109</v>
      </c>
      <c r="B113" s="66">
        <v>804</v>
      </c>
      <c r="C113" s="84" t="s">
        <v>101</v>
      </c>
      <c r="D113" s="56">
        <v>244</v>
      </c>
      <c r="E113" s="190">
        <v>230</v>
      </c>
      <c r="F113" s="178">
        <v>230</v>
      </c>
      <c r="G113" s="67">
        <f t="shared" si="0"/>
        <v>100</v>
      </c>
    </row>
    <row r="114" spans="1:7" s="1" customFormat="1" ht="27.75" customHeight="1">
      <c r="A114" s="162" t="s">
        <v>143</v>
      </c>
      <c r="B114" s="158">
        <v>804</v>
      </c>
      <c r="C114" s="160" t="s">
        <v>103</v>
      </c>
      <c r="D114" s="166" t="s">
        <v>239</v>
      </c>
      <c r="E114" s="191">
        <f>E115</f>
        <v>1707</v>
      </c>
      <c r="F114" s="155">
        <f>F115</f>
        <v>1707</v>
      </c>
      <c r="G114" s="137">
        <f>ROUND(F114/E114*100,1)</f>
        <v>100</v>
      </c>
    </row>
    <row r="115" spans="1:7" s="1" customFormat="1" ht="20.25" customHeight="1">
      <c r="A115" s="132" t="s">
        <v>109</v>
      </c>
      <c r="B115" s="66">
        <v>804</v>
      </c>
      <c r="C115" s="84" t="s">
        <v>103</v>
      </c>
      <c r="D115" s="56">
        <v>244</v>
      </c>
      <c r="E115" s="190">
        <v>1707</v>
      </c>
      <c r="F115" s="178">
        <v>1707</v>
      </c>
      <c r="G115" s="67">
        <f>ROUND(F115/E115*100,1)</f>
        <v>100</v>
      </c>
    </row>
    <row r="116" spans="1:7" s="5" customFormat="1" ht="15.75">
      <c r="A116" s="133" t="s">
        <v>38</v>
      </c>
      <c r="B116" s="53">
        <v>1000</v>
      </c>
      <c r="C116" s="54" t="s">
        <v>115</v>
      </c>
      <c r="D116" s="165" t="s">
        <v>239</v>
      </c>
      <c r="E116" s="192">
        <f>E117</f>
        <v>16614.4</v>
      </c>
      <c r="F116" s="179">
        <f>F117</f>
        <v>16040.8</v>
      </c>
      <c r="G116" s="68">
        <f t="shared" si="0"/>
        <v>96.5</v>
      </c>
    </row>
    <row r="117" spans="1:7" s="5" customFormat="1" ht="14.25">
      <c r="A117" s="131" t="s">
        <v>39</v>
      </c>
      <c r="B117" s="58">
        <v>1004</v>
      </c>
      <c r="C117" s="54" t="s">
        <v>115</v>
      </c>
      <c r="D117" s="171" t="s">
        <v>239</v>
      </c>
      <c r="E117" s="194">
        <f>E118+E124+E128+E130</f>
        <v>16614.4</v>
      </c>
      <c r="F117" s="181">
        <f>F118+F124+F128+F130</f>
        <v>16040.8</v>
      </c>
      <c r="G117" s="68">
        <f t="shared" si="0"/>
        <v>96.5</v>
      </c>
    </row>
    <row r="118" spans="1:7" s="5" customFormat="1" ht="39" customHeight="1">
      <c r="A118" s="162" t="s">
        <v>145</v>
      </c>
      <c r="B118" s="153">
        <v>1004</v>
      </c>
      <c r="C118" s="154" t="s">
        <v>155</v>
      </c>
      <c r="D118" s="172" t="s">
        <v>239</v>
      </c>
      <c r="E118" s="195">
        <f>SUM(E119:E123)</f>
        <v>1031.7</v>
      </c>
      <c r="F118" s="182">
        <f>SUM(F119:F123)</f>
        <v>1014.1</v>
      </c>
      <c r="G118" s="142">
        <f t="shared" si="0"/>
        <v>98.3</v>
      </c>
    </row>
    <row r="119" spans="1:7" s="1" customFormat="1" ht="27.75" customHeight="1">
      <c r="A119" s="132" t="s">
        <v>107</v>
      </c>
      <c r="B119" s="77">
        <v>1004</v>
      </c>
      <c r="C119" s="78" t="s">
        <v>155</v>
      </c>
      <c r="D119" s="79">
        <v>121</v>
      </c>
      <c r="E119" s="196">
        <v>130.3</v>
      </c>
      <c r="F119" s="183">
        <v>122</v>
      </c>
      <c r="G119" s="67">
        <f t="shared" si="0"/>
        <v>93.6</v>
      </c>
    </row>
    <row r="120" spans="1:7" s="1" customFormat="1" ht="19.5" customHeight="1">
      <c r="A120" s="132" t="s">
        <v>111</v>
      </c>
      <c r="B120" s="77">
        <v>1004</v>
      </c>
      <c r="C120" s="78" t="s">
        <v>155</v>
      </c>
      <c r="D120" s="79">
        <v>242</v>
      </c>
      <c r="E120" s="196">
        <v>331.6</v>
      </c>
      <c r="F120" s="183">
        <v>331.1</v>
      </c>
      <c r="G120" s="67">
        <f t="shared" si="0"/>
        <v>99.8</v>
      </c>
    </row>
    <row r="121" spans="1:7" s="1" customFormat="1" ht="21.75" customHeight="1">
      <c r="A121" s="132" t="s">
        <v>109</v>
      </c>
      <c r="B121" s="77">
        <v>1004</v>
      </c>
      <c r="C121" s="78" t="s">
        <v>155</v>
      </c>
      <c r="D121" s="79">
        <v>244</v>
      </c>
      <c r="E121" s="196">
        <v>566.3</v>
      </c>
      <c r="F121" s="184">
        <v>557.5</v>
      </c>
      <c r="G121" s="67">
        <f t="shared" si="0"/>
        <v>98.4</v>
      </c>
    </row>
    <row r="122" spans="1:7" s="1" customFormat="1" ht="15">
      <c r="A122" s="210" t="s">
        <v>233</v>
      </c>
      <c r="B122" s="110">
        <v>1004</v>
      </c>
      <c r="C122" s="111" t="s">
        <v>155</v>
      </c>
      <c r="D122" s="112">
        <v>851</v>
      </c>
      <c r="E122" s="197">
        <v>0.2</v>
      </c>
      <c r="F122" s="185">
        <v>0.2</v>
      </c>
      <c r="G122" s="99">
        <f t="shared" si="0"/>
        <v>100</v>
      </c>
    </row>
    <row r="123" spans="1:7" s="1" customFormat="1" ht="15">
      <c r="A123" s="132" t="s">
        <v>80</v>
      </c>
      <c r="B123" s="77">
        <v>1004</v>
      </c>
      <c r="C123" s="111" t="s">
        <v>155</v>
      </c>
      <c r="D123" s="79">
        <v>852</v>
      </c>
      <c r="E123" s="196">
        <v>3.3</v>
      </c>
      <c r="F123" s="183">
        <v>3.3</v>
      </c>
      <c r="G123" s="99">
        <f t="shared" si="0"/>
        <v>100</v>
      </c>
    </row>
    <row r="124" spans="1:7" s="1" customFormat="1" ht="30">
      <c r="A124" s="162" t="s">
        <v>232</v>
      </c>
      <c r="B124" s="152">
        <v>1004</v>
      </c>
      <c r="C124" s="154" t="s">
        <v>146</v>
      </c>
      <c r="D124" s="173" t="s">
        <v>239</v>
      </c>
      <c r="E124" s="195">
        <f>SUM(E125:E127)</f>
        <v>3497.1</v>
      </c>
      <c r="F124" s="182">
        <f>SUM(F125:F127)</f>
        <v>3479.4999999999995</v>
      </c>
      <c r="G124" s="137">
        <f t="shared" si="0"/>
        <v>99.5</v>
      </c>
    </row>
    <row r="125" spans="1:7" s="1" customFormat="1" ht="30">
      <c r="A125" s="132" t="s">
        <v>107</v>
      </c>
      <c r="B125" s="77">
        <v>1004</v>
      </c>
      <c r="C125" s="111" t="s">
        <v>146</v>
      </c>
      <c r="D125" s="79">
        <v>121</v>
      </c>
      <c r="E125" s="196">
        <v>3256.6</v>
      </c>
      <c r="F125" s="183">
        <v>3239.7</v>
      </c>
      <c r="G125" s="99">
        <f t="shared" si="0"/>
        <v>99.5</v>
      </c>
    </row>
    <row r="126" spans="1:7" s="1" customFormat="1" ht="15">
      <c r="A126" s="132" t="s">
        <v>111</v>
      </c>
      <c r="B126" s="77">
        <v>1004</v>
      </c>
      <c r="C126" s="111" t="s">
        <v>146</v>
      </c>
      <c r="D126" s="79">
        <v>242</v>
      </c>
      <c r="E126" s="196">
        <v>122.3</v>
      </c>
      <c r="F126" s="183">
        <v>122.2</v>
      </c>
      <c r="G126" s="99">
        <f t="shared" si="0"/>
        <v>99.9</v>
      </c>
    </row>
    <row r="127" spans="1:7" s="1" customFormat="1" ht="18.75" customHeight="1">
      <c r="A127" s="132" t="s">
        <v>109</v>
      </c>
      <c r="B127" s="77">
        <v>1004</v>
      </c>
      <c r="C127" s="111" t="s">
        <v>146</v>
      </c>
      <c r="D127" s="79">
        <v>244</v>
      </c>
      <c r="E127" s="196">
        <v>118.2</v>
      </c>
      <c r="F127" s="183">
        <v>117.6</v>
      </c>
      <c r="G127" s="99">
        <f t="shared" si="0"/>
        <v>99.5</v>
      </c>
    </row>
    <row r="128" spans="1:7" s="1" customFormat="1" ht="30">
      <c r="A128" s="162" t="s">
        <v>147</v>
      </c>
      <c r="B128" s="153">
        <v>1004</v>
      </c>
      <c r="C128" s="154" t="s">
        <v>148</v>
      </c>
      <c r="D128" s="172" t="s">
        <v>239</v>
      </c>
      <c r="E128" s="195">
        <f>E129</f>
        <v>8462.6</v>
      </c>
      <c r="F128" s="186">
        <f>F129</f>
        <v>8067.9</v>
      </c>
      <c r="G128" s="137">
        <f t="shared" si="0"/>
        <v>95.3</v>
      </c>
    </row>
    <row r="129" spans="1:7" s="121" customFormat="1" ht="20.25" customHeight="1">
      <c r="A129" s="163" t="s">
        <v>235</v>
      </c>
      <c r="B129" s="77">
        <v>1004</v>
      </c>
      <c r="C129" s="78" t="s">
        <v>148</v>
      </c>
      <c r="D129" s="79">
        <v>313</v>
      </c>
      <c r="E129" s="196">
        <v>8462.6</v>
      </c>
      <c r="F129" s="183">
        <v>8067.9</v>
      </c>
      <c r="G129" s="67">
        <f>ROUND(F129/E129*100,1)</f>
        <v>95.3</v>
      </c>
    </row>
    <row r="130" spans="1:7" s="1" customFormat="1" ht="30">
      <c r="A130" s="162" t="s">
        <v>149</v>
      </c>
      <c r="B130" s="153">
        <v>1004</v>
      </c>
      <c r="C130" s="154" t="s">
        <v>150</v>
      </c>
      <c r="D130" s="172" t="s">
        <v>239</v>
      </c>
      <c r="E130" s="195">
        <f>E131</f>
        <v>3623</v>
      </c>
      <c r="F130" s="226">
        <f>F131</f>
        <v>3479.3</v>
      </c>
      <c r="G130" s="137">
        <f>ROUND(F130/E130*100,1)</f>
        <v>96</v>
      </c>
    </row>
    <row r="131" spans="1:7" s="121" customFormat="1" ht="15">
      <c r="A131" s="210" t="s">
        <v>236</v>
      </c>
      <c r="B131" s="77">
        <v>1004</v>
      </c>
      <c r="C131" s="78" t="s">
        <v>150</v>
      </c>
      <c r="D131" s="79">
        <v>360</v>
      </c>
      <c r="E131" s="196">
        <v>3623</v>
      </c>
      <c r="F131" s="183">
        <v>3479.3</v>
      </c>
      <c r="G131" s="67">
        <f t="shared" si="0"/>
        <v>96</v>
      </c>
    </row>
    <row r="132" spans="1:7" s="5" customFormat="1" ht="15.75">
      <c r="A132" s="133" t="s">
        <v>63</v>
      </c>
      <c r="B132" s="53">
        <v>1100</v>
      </c>
      <c r="C132" s="54" t="s">
        <v>97</v>
      </c>
      <c r="D132" s="165" t="s">
        <v>239</v>
      </c>
      <c r="E132" s="192">
        <f>E133</f>
        <v>1262</v>
      </c>
      <c r="F132" s="179">
        <f>F133</f>
        <v>861.5</v>
      </c>
      <c r="G132" s="68">
        <f t="shared" si="0"/>
        <v>68.3</v>
      </c>
    </row>
    <row r="133" spans="1:7" s="5" customFormat="1" ht="14.25">
      <c r="A133" s="131" t="s">
        <v>51</v>
      </c>
      <c r="B133" s="53">
        <v>1102</v>
      </c>
      <c r="C133" s="54" t="s">
        <v>97</v>
      </c>
      <c r="D133" s="165" t="s">
        <v>239</v>
      </c>
      <c r="E133" s="193">
        <f>E135</f>
        <v>1262</v>
      </c>
      <c r="F133" s="187">
        <f>F135</f>
        <v>861.5</v>
      </c>
      <c r="G133" s="68">
        <f t="shared" si="0"/>
        <v>68.3</v>
      </c>
    </row>
    <row r="134" spans="1:7" s="1" customFormat="1" ht="30">
      <c r="A134" s="162" t="s">
        <v>151</v>
      </c>
      <c r="B134" s="153">
        <v>1102</v>
      </c>
      <c r="C134" s="154" t="s">
        <v>105</v>
      </c>
      <c r="D134" s="172" t="s">
        <v>239</v>
      </c>
      <c r="E134" s="191">
        <f>E135</f>
        <v>1262</v>
      </c>
      <c r="F134" s="155">
        <f>F135</f>
        <v>861.5</v>
      </c>
      <c r="G134" s="137">
        <f>ROUND(F134/E134*100,1)</f>
        <v>68.3</v>
      </c>
    </row>
    <row r="135" spans="1:7" s="1" customFormat="1" ht="18" customHeight="1">
      <c r="A135" s="132" t="s">
        <v>109</v>
      </c>
      <c r="B135" s="77"/>
      <c r="C135" s="78"/>
      <c r="D135" s="79">
        <v>244</v>
      </c>
      <c r="E135" s="196">
        <v>1262</v>
      </c>
      <c r="F135" s="184">
        <v>861.5</v>
      </c>
      <c r="G135" s="67">
        <f>ROUND(F135/E135*100,1)</f>
        <v>68.3</v>
      </c>
    </row>
    <row r="136" spans="1:7" s="5" customFormat="1" ht="15.75">
      <c r="A136" s="136" t="s">
        <v>64</v>
      </c>
      <c r="B136" s="58">
        <v>1200</v>
      </c>
      <c r="C136" s="54" t="s">
        <v>97</v>
      </c>
      <c r="D136" s="171" t="s">
        <v>239</v>
      </c>
      <c r="E136" s="198">
        <f>E139</f>
        <v>676.6</v>
      </c>
      <c r="F136" s="188">
        <f>F139</f>
        <v>491.4</v>
      </c>
      <c r="G136" s="68">
        <f t="shared" si="0"/>
        <v>72.6</v>
      </c>
    </row>
    <row r="137" spans="1:7" s="18" customFormat="1" ht="15.75" customHeight="1">
      <c r="A137" s="131" t="s">
        <v>68</v>
      </c>
      <c r="B137" s="58">
        <v>1202</v>
      </c>
      <c r="C137" s="54" t="s">
        <v>97</v>
      </c>
      <c r="D137" s="171" t="s">
        <v>239</v>
      </c>
      <c r="E137" s="193">
        <f>E139</f>
        <v>676.6</v>
      </c>
      <c r="F137" s="229">
        <f>F139</f>
        <v>491.4</v>
      </c>
      <c r="G137" s="68">
        <f t="shared" si="0"/>
        <v>72.6</v>
      </c>
    </row>
    <row r="138" spans="1:7" s="1" customFormat="1" ht="15.75" customHeight="1">
      <c r="A138" s="162" t="s">
        <v>117</v>
      </c>
      <c r="B138" s="153">
        <v>1202</v>
      </c>
      <c r="C138" s="154" t="s">
        <v>85</v>
      </c>
      <c r="D138" s="172" t="s">
        <v>239</v>
      </c>
      <c r="E138" s="199">
        <f>E139</f>
        <v>676.6</v>
      </c>
      <c r="F138" s="115">
        <f>F139</f>
        <v>491.4</v>
      </c>
      <c r="G138" s="137">
        <f>ROUND(F138/E138*100,1)</f>
        <v>72.6</v>
      </c>
    </row>
    <row r="139" spans="1:7" s="1" customFormat="1" ht="16.5" customHeight="1">
      <c r="A139" s="211" t="s">
        <v>109</v>
      </c>
      <c r="B139" s="116">
        <v>1202</v>
      </c>
      <c r="C139" s="117" t="s">
        <v>85</v>
      </c>
      <c r="D139" s="118">
        <v>244</v>
      </c>
      <c r="E139" s="119">
        <v>676.6</v>
      </c>
      <c r="F139" s="120">
        <v>491.4</v>
      </c>
      <c r="G139" s="127">
        <f>ROUND(F139/E139*100,1)</f>
        <v>72.6</v>
      </c>
    </row>
    <row r="140" spans="1:5" ht="15">
      <c r="A140" s="48"/>
      <c r="B140" s="49"/>
      <c r="C140" s="49"/>
      <c r="D140" s="49"/>
      <c r="E140" s="1"/>
    </row>
    <row r="141" spans="1:4" ht="12.75">
      <c r="A141" s="22"/>
      <c r="B141" s="22"/>
      <c r="C141" s="22"/>
      <c r="D141" s="22"/>
    </row>
    <row r="142" spans="1:4" ht="12.75">
      <c r="A142" s="22"/>
      <c r="B142" s="22"/>
      <c r="C142" s="22"/>
      <c r="D142" s="22"/>
    </row>
  </sheetData>
  <sheetProtection/>
  <mergeCells count="7">
    <mergeCell ref="A3:A4"/>
    <mergeCell ref="B3:B4"/>
    <mergeCell ref="G3:G4"/>
    <mergeCell ref="C3:C4"/>
    <mergeCell ref="D3:D4"/>
    <mergeCell ref="E3:E4"/>
    <mergeCell ref="F3:F4"/>
  </mergeCells>
  <printOptions horizontalCentered="1"/>
  <pageMargins left="0.31496062992125984" right="0.15748031496062992" top="0.49" bottom="0.31" header="0.42" footer="0.2362204724409449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2015-03-11T12:10:23Z</cp:lastPrinted>
  <dcterms:created xsi:type="dcterms:W3CDTF">1996-10-08T23:32:33Z</dcterms:created>
  <dcterms:modified xsi:type="dcterms:W3CDTF">2015-03-11T14:30:45Z</dcterms:modified>
  <cp:category/>
  <cp:version/>
  <cp:contentType/>
  <cp:contentStatus/>
</cp:coreProperties>
</file>