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ходы" sheetId="1" r:id="rId1"/>
    <sheet name="Показатели исполнения" sheetId="2" r:id="rId2"/>
    <sheet name="Распределение " sheetId="3" r:id="rId3"/>
    <sheet name="Дефиц." sheetId="4" state="hidden" r:id="rId4"/>
    <sheet name="ИФД" sheetId="5" r:id="rId5"/>
  </sheets>
  <definedNames/>
  <calcPr fullCalcOnLoad="1"/>
</workbook>
</file>

<file path=xl/sharedStrings.xml><?xml version="1.0" encoding="utf-8"?>
<sst xmlns="http://schemas.openxmlformats.org/spreadsheetml/2006/main" count="722" uniqueCount="279">
  <si>
    <t xml:space="preserve"> </t>
  </si>
  <si>
    <t>(тыс.руб.)</t>
  </si>
  <si>
    <t>Код</t>
  </si>
  <si>
    <t>Наименование источника доходов</t>
  </si>
  <si>
    <t>000</t>
  </si>
  <si>
    <t xml:space="preserve"> 1 00 00000 00 0000 000</t>
  </si>
  <si>
    <t>НАЛОГОВЫЕ И НЕНАЛОГОВЫЕ ДОХОДЫ</t>
  </si>
  <si>
    <t>182</t>
  </si>
  <si>
    <t xml:space="preserve"> 1 16 00000 00 0000 000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</si>
  <si>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</si>
  <si>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</si>
  <si>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</si>
  <si>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</si>
  <si>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</si>
  <si>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969</t>
  </si>
  <si>
    <t>ИТОГО ДОХОДОВ</t>
  </si>
  <si>
    <t>Исполнено</t>
  </si>
  <si>
    <t>% исполнения</t>
  </si>
  <si>
    <t>Наименование</t>
  </si>
  <si>
    <t>ГРБС</t>
  </si>
  <si>
    <t>Раздел и подраздел</t>
  </si>
  <si>
    <t>Целевая статья</t>
  </si>
  <si>
    <t>Вид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</si>
  <si>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</si>
  <si>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</si>
  <si>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</si>
  <si>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</si>
  <si>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</si>
  <si>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</si>
  <si>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Резервный фонд Местной Администрации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</si>
  <si>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</si>
  <si>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</si>
  <si>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</si>
  <si>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ЖИЛИЩНО-КОММУНАЛЬНОЕ ХОЗЯЙСТВО</t>
  </si>
  <si>
    <t>Благоустройство</t>
  </si>
  <si>
    <t>ОБРАЗОВАНИЕ</t>
  </si>
  <si>
    <t xml:space="preserve">КУЛЬТУРА,  КИНЕМАТОГРАФИЯ </t>
  </si>
  <si>
    <t xml:space="preserve">Культура </t>
  </si>
  <si>
    <t>СОЦИАЛЬНАЯ ПОЛИТИКА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</si>
  <si>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</si>
  <si>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</si>
  <si>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</si>
  <si>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</si>
  <si>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ИТОГО РАСХОДОВ</t>
  </si>
  <si>
    <t>(тыс.руб)</t>
  </si>
  <si>
    <t>Утверждено</t>
  </si>
  <si>
    <t xml:space="preserve">Исполнено </t>
  </si>
  <si>
    <t xml:space="preserve">969 01 05 00 00 00 0000 000 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</si>
  <si>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</si>
  <si>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</si>
  <si>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</si>
  <si>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</si>
  <si>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Увеличение прочих остатков денежных средств  бюджетов внутригородских муниципальных образований Санкт-Петербурга</t>
  </si>
  <si>
    <t>969 01 05 00 00 00 0000 600</t>
  </si>
  <si>
    <t>Уменьшение  остатков средств  бюджетов</t>
  </si>
  <si>
    <t>969 01 05 02 01 03 0000 610</t>
  </si>
  <si>
    <t>Уменьшение прочих остатков денежных средств  бюджетов внутригородских муниципальных образований Санкт-Петербурга</t>
  </si>
  <si>
    <t>Итого источников внутреннего финансирования дефицита бюджета</t>
  </si>
  <si>
    <t xml:space="preserve">                           Показатели источников финансирования дефицита бюджета муниципального образования </t>
  </si>
  <si>
    <t>Осуществление строительного контроля над выполнением работ по благоустройству</t>
  </si>
  <si>
    <t>Другие вопросы в области культуры, кинематографии</t>
  </si>
  <si>
    <t>800</t>
  </si>
  <si>
    <r>
      <t xml:space="preserve">                                                                                              к  Постановлению  МА №</t>
    </r>
    <r>
      <rPr>
        <sz val="11"/>
        <color indexed="10"/>
        <rFont val="Arial"/>
        <family val="2"/>
      </rPr>
      <t xml:space="preserve"> 01-18/   от  года</t>
    </r>
  </si>
  <si>
    <t xml:space="preserve">                                            муниципальный округ Юнтолово  за 1 квартал 2014 года</t>
  </si>
  <si>
    <t>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</si>
  <si>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</si>
  <si>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</si>
  <si>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</si>
  <si>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</si>
  <si>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Профессиональная подготовка, переподготовка и повышение квалификации</t>
  </si>
  <si>
    <t>Социальное обеспечение и иные выплаты населению</t>
  </si>
  <si>
    <t>300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</si>
  <si>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</si>
  <si>
    <t xml:space="preserve">        Приложение 4</t>
  </si>
  <si>
    <t xml:space="preserve">                                                                                                  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</si>
  <si>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</si>
  <si>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Муниципального Совета, муниципальных служащих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</si>
  <si>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</si>
  <si>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</si>
  <si>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Опубликование муниципальных правовых актов, иной информации</t>
  </si>
  <si>
    <t>№ п/п</t>
  </si>
  <si>
    <t>I</t>
  </si>
  <si>
    <t>1.1.</t>
  </si>
  <si>
    <t>1.</t>
  </si>
  <si>
    <t>1.1.1.</t>
  </si>
  <si>
    <t>2.</t>
  </si>
  <si>
    <t>2.1.</t>
  </si>
  <si>
    <t>2.1.1.</t>
  </si>
  <si>
    <t>3.</t>
  </si>
  <si>
    <t>3.1.</t>
  </si>
  <si>
    <t>4.</t>
  </si>
  <si>
    <t>4.1.</t>
  </si>
  <si>
    <t>II</t>
  </si>
  <si>
    <t xml:space="preserve">                           Показатели исполнения по ведомственной структуре расходов бюджета внутригородского муниципального 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</si>
  <si>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</si>
  <si>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t>Приложение 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</si>
  <si>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</si>
  <si>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</si>
  <si>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</si>
  <si>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</si>
  <si>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</si>
  <si>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Уплата  членских взносов на осуществление деятельности Совета муниципальных образований Санкт-Петербурга и содержание его органов</t>
  </si>
  <si>
    <t xml:space="preserve"> I  Муниципальный Совет  МО МО Юнтолово </t>
  </si>
  <si>
    <t xml:space="preserve">  II Местная Администрация  МО МО Юнтолово </t>
  </si>
  <si>
    <t>00200 00031</t>
  </si>
  <si>
    <t>00200 00032</t>
  </si>
  <si>
    <t>45700 00250</t>
  </si>
  <si>
    <t>51200 00240</t>
  </si>
  <si>
    <t>51100 G0870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</si>
  <si>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</si>
  <si>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</si>
  <si>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</si>
  <si>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51100 G0860</t>
  </si>
  <si>
    <t>Расходы на исполнение 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</si>
  <si>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</si>
  <si>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</si>
  <si>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0700000060</t>
  </si>
  <si>
    <t>Осуществление закупок товаров, работ, услуг для обеспечения муниципальных нужд</t>
  </si>
  <si>
    <t>0920000076</t>
  </si>
  <si>
    <t>7950000510</t>
  </si>
  <si>
    <t>7950000520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</si>
  <si>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</si>
  <si>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7950000530</t>
  </si>
  <si>
    <t>2190000090</t>
  </si>
  <si>
    <t>5100000101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</si>
  <si>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</si>
  <si>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</si>
  <si>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3450000110</t>
  </si>
  <si>
    <t>7950000490</t>
  </si>
  <si>
    <t xml:space="preserve">Ведомственная целевая программа  участия в мероприятиях по профилактике незаконного потребления наркотических средств и психотропных веществ, новых поенциально опасных психоактивных веществ,наркомании в Санкт-Петербурге </t>
  </si>
  <si>
    <t>4500000200</t>
  </si>
  <si>
    <t>4500000560</t>
  </si>
  <si>
    <t>0920000440</t>
  </si>
  <si>
    <t>0020000010</t>
  </si>
  <si>
    <t>0020000021</t>
  </si>
  <si>
    <t>0020000022</t>
  </si>
  <si>
    <t>0020000023</t>
  </si>
  <si>
    <t>0020000031</t>
  </si>
  <si>
    <t>0020000032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</si>
  <si>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</t>
    </r>
  </si>
  <si>
    <t>Приложение 3</t>
  </si>
  <si>
    <t>51100G0870</t>
  </si>
  <si>
    <t>51100G0860</t>
  </si>
  <si>
    <t>5120000240</t>
  </si>
  <si>
    <t>4570000250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</si>
  <si>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Приложение №  4</t>
    </r>
  </si>
  <si>
    <t xml:space="preserve">     (тыс.руб.)</t>
  </si>
  <si>
    <t xml:space="preserve">000 01 05 00 00 00 0000 000 </t>
  </si>
  <si>
    <t xml:space="preserve">ИТОГО ИСТОЧНИКОВ ВНУТРЕННЕГО ФИНАНСИРОВАНИЯ ДЕФИЦИТА БЮДЖЕТА </t>
  </si>
  <si>
    <t xml:space="preserve">                             Показатели источников финансирования дефицита бюджета внутригородского муниципального образования </t>
  </si>
  <si>
    <t>Субвенции  бюджетам бюджетной системы Российской Федерации</t>
  </si>
  <si>
    <t>4.1.1.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</si>
  <si>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</si>
  <si>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Содержание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</si>
  <si>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</si>
  <si>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Организация и проведение досуговых мероприятий для жителей муниципального образования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</si>
  <si>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</si>
  <si>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</si>
  <si>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</si>
  <si>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</si>
  <si>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</si>
  <si>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</si>
  <si>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</si>
  <si>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</si>
  <si>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</si>
  <si>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</si>
  <si>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</si>
  <si>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</si>
  <si>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>7950000540</t>
  </si>
  <si>
    <t>Проведение работ по военно-патриотическому воспитанию граждан муниципального образования</t>
  </si>
  <si>
    <t>4310000191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</si>
  <si>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</si>
  <si>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Пенсионное обеспечение</t>
  </si>
  <si>
    <t>09200G0100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</si>
  <si>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адаптацию мигрантов, профилактику межнациональных (межэтнических) конфликтов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</si>
  <si>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</si>
  <si>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</si>
  <si>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</si>
  <si>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</si>
  <si>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</si>
  <si>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</si>
  <si>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3.1.1.</t>
  </si>
  <si>
    <t xml:space="preserve"> 2 02 30000 00 0000 150</t>
  </si>
  <si>
    <t>2 02 30024 00 0000 150</t>
  </si>
  <si>
    <t>2 02 30024 03 0000 150</t>
  </si>
  <si>
    <t xml:space="preserve"> 2 02 30024 03 0100 150</t>
  </si>
  <si>
    <t>2 02 30024 03 0200 150</t>
  </si>
  <si>
    <t xml:space="preserve"> 2 02 30027 00 0000 150</t>
  </si>
  <si>
    <t xml:space="preserve"> 2 02 30027 03 0000 150</t>
  </si>
  <si>
    <t xml:space="preserve"> 2 02 30027 03 0100 150</t>
  </si>
  <si>
    <t xml:space="preserve"> 2 02 30027 03 0200 150</t>
  </si>
  <si>
    <t>4.2.</t>
  </si>
  <si>
    <t>4.2.1.</t>
  </si>
  <si>
    <t>4.2.1.1.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</si>
  <si>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</si>
  <si>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</si>
  <si>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60000 00131</t>
  </si>
  <si>
    <t>Закупка товаров, работ и услуг для обеспечения государственных (муниципальных) нужд</t>
  </si>
  <si>
    <t>60000 00132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</si>
  <si>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</si>
  <si>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60000 00151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</si>
  <si>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</si>
  <si>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</si>
  <si>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</si>
  <si>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60000 00153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</si>
  <si>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</si>
  <si>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60000 00161</t>
  </si>
  <si>
    <t>Обеспечение проектирования благоустройства при размещении элементов благоустройства</t>
  </si>
  <si>
    <t>60000 00163</t>
  </si>
  <si>
    <t>60000 00164</t>
  </si>
  <si>
    <t xml:space="preserve">60000 00164 </t>
  </si>
  <si>
    <t>0920000071</t>
  </si>
  <si>
    <t>Формирование архивных фондов органов местного самоуправления, муниципальных предприятий и учреждений</t>
  </si>
  <si>
    <t>5050000232</t>
  </si>
  <si>
    <t>5050000231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</si>
  <si>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</si>
  <si>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>Социальное обеспечение населения</t>
  </si>
  <si>
    <t>Участие в организации и финансировании временного трудоустройства несовершеннолетних в возрасте от 14 до 18 в свободное от учебы время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</si>
  <si>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</si>
  <si>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</si>
  <si>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</si>
  <si>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</si>
  <si>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</si>
  <si>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</si>
  <si>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</si>
  <si>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4.1.1.1.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</si>
  <si>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</si>
  <si>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</si>
  <si>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</si>
  <si>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</si>
  <si>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</si>
  <si>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</si>
  <si>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  Приложение 1</t>
  </si>
  <si>
    <t>3.1.1.1.</t>
  </si>
  <si>
    <t>4.2.1.1.1.</t>
  </si>
  <si>
    <t>4.1.1.1.2.</t>
  </si>
  <si>
    <t>4.2.2.</t>
  </si>
  <si>
    <t>4.2.2.1.</t>
  </si>
  <si>
    <t>4.2.2.1.1.</t>
  </si>
  <si>
    <t>4.2.2.1.2.</t>
  </si>
  <si>
    <t xml:space="preserve"> 1 16 10000 00 0000 140</t>
  </si>
  <si>
    <t xml:space="preserve"> 1 16 10120 00 0000 140</t>
  </si>
  <si>
    <t xml:space="preserve"> 1 16 10123 01 0000 140</t>
  </si>
  <si>
    <t xml:space="preserve"> 1 16 10123 01 0031 140</t>
  </si>
  <si>
    <t>Платежи в целях причиненного ущерба (убытков)</t>
  </si>
  <si>
    <t>3.1.1.1.1.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</si>
  <si>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</si>
  <si>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</si>
  <si>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</si>
  <si>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Муниципальная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
</t>
  </si>
  <si>
    <t>Защита населения и территорий от  чрезвычайных ситуаций природного и техногенного характера, пожарная безопасность</t>
  </si>
  <si>
    <t>600</t>
  </si>
  <si>
    <t>Предоставление субсидий бюджетным, автономным учреждениям и иным некоммерческим организациям</t>
  </si>
  <si>
    <t>Размещение, содержание, включая ремонт, ограждений декоративных, ограждений газонных</t>
  </si>
  <si>
    <t>60000 00133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</si>
  <si>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</si>
  <si>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 xml:space="preserve"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 </t>
  </si>
  <si>
    <t xml:space="preserve">Муниципальная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 
</t>
  </si>
  <si>
    <t>Предоставление субсидий бюджетным, автономным учреждениям и инвм некоммерческим организациям</t>
  </si>
  <si>
    <t xml:space="preserve">Муниципальная программа участия в профилактике терроризма и экстремизм, а также в минимизации и (или) ликвидации последствий их проявлений а на территории муниципального образования 
</t>
  </si>
  <si>
    <t>к постановлению  от 05.04.2022 № 26</t>
  </si>
  <si>
    <t xml:space="preserve">        Показатели исполнения доходов бюджета муниципального образования города федерального значения </t>
  </si>
  <si>
    <t xml:space="preserve">  Санкт-Петербурга муниципальный округ Юнтолово за 1 квартал 2022 года</t>
  </si>
  <si>
    <t>807</t>
  </si>
  <si>
    <t>3.1.1.1.2.</t>
  </si>
  <si>
    <t xml:space="preserve">                                                                                                                             к постановлению от 05.04.2022 № 26</t>
  </si>
  <si>
    <t xml:space="preserve">                    города федерального значения Санкт-Петербурга муниципальный округ Юнтолово за 1 квартал 2022 года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</si>
  <si>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Юнтолово по разделам, подразделам, целевым статьям и по группам видов расходов классификации расходов бюджета за 1 квартал 2022 года</t>
  </si>
  <si>
    <t xml:space="preserve">Утверждено на 2022 год </t>
  </si>
  <si>
    <t xml:space="preserve">Утверждено на 2022  год         </t>
  </si>
  <si>
    <r>
      <t xml:space="preserve">                                      </t>
    </r>
    <r>
      <rPr>
        <sz val="11"/>
        <rFont val="Arial"/>
        <family val="2"/>
      </rPr>
      <t xml:space="preserve">     к постановлению  от 05.04.2022 № 26</t>
    </r>
  </si>
  <si>
    <t xml:space="preserve"> образования Санкт-Петербурга муниципальный округ Юнтолово за 1 квартал 2022 года </t>
  </si>
  <si>
    <t xml:space="preserve">                                                    к постановлению  от 05.04.2021 № 26</t>
  </si>
  <si>
    <t xml:space="preserve">Муниципальная программа участия в деятельности по  профилактике  правонарушений на территории муниципального образования 
</t>
  </si>
  <si>
    <t>60000 00162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</si>
  <si>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</si>
  <si>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7960100510</t>
  </si>
  <si>
    <t>7960200520</t>
  </si>
  <si>
    <t xml:space="preserve">Утверждено на 2022 год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</si>
</sst>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#,##0.0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.5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wrapText="1"/>
    </xf>
    <xf numFmtId="180" fontId="8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180" fontId="4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81" fontId="1" fillId="0" borderId="19" xfId="0" applyNumberFormat="1" applyFont="1" applyBorder="1" applyAlignment="1">
      <alignment/>
    </xf>
    <xf numFmtId="0" fontId="7" fillId="0" borderId="20" xfId="0" applyFont="1" applyBorder="1" applyAlignment="1">
      <alignment wrapText="1"/>
    </xf>
    <xf numFmtId="180" fontId="7" fillId="0" borderId="21" xfId="0" applyNumberFormat="1" applyFont="1" applyBorder="1" applyAlignment="1">
      <alignment horizontal="center"/>
    </xf>
    <xf numFmtId="180" fontId="7" fillId="0" borderId="22" xfId="0" applyNumberFormat="1" applyFont="1" applyBorder="1" applyAlignment="1">
      <alignment horizontal="center"/>
    </xf>
    <xf numFmtId="180" fontId="8" fillId="0" borderId="2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4" xfId="0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justify" wrapText="1"/>
    </xf>
    <xf numFmtId="0" fontId="4" fillId="0" borderId="26" xfId="0" applyFont="1" applyBorder="1" applyAlignment="1">
      <alignment vertical="justify" wrapText="1"/>
    </xf>
    <xf numFmtId="0" fontId="7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vertical="justify" wrapText="1"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vertical="top" wrapText="1"/>
    </xf>
    <xf numFmtId="0" fontId="17" fillId="0" borderId="16" xfId="0" applyFont="1" applyBorder="1" applyAlignment="1">
      <alignment vertical="justify" wrapText="1"/>
    </xf>
    <xf numFmtId="0" fontId="18" fillId="0" borderId="16" xfId="0" applyFont="1" applyBorder="1" applyAlignment="1">
      <alignment vertical="justify" wrapText="1"/>
    </xf>
    <xf numFmtId="0" fontId="17" fillId="0" borderId="16" xfId="0" applyFont="1" applyBorder="1" applyAlignment="1">
      <alignment vertical="center" wrapText="1"/>
    </xf>
    <xf numFmtId="0" fontId="16" fillId="0" borderId="13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5" fillId="0" borderId="0" xfId="0" applyFont="1" applyAlignment="1">
      <alignment/>
    </xf>
    <xf numFmtId="181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right" vertical="center"/>
    </xf>
    <xf numFmtId="180" fontId="2" fillId="0" borderId="27" xfId="0" applyNumberFormat="1" applyFont="1" applyFill="1" applyBorder="1" applyAlignment="1">
      <alignment horizontal="right" vertical="top"/>
    </xf>
    <xf numFmtId="181" fontId="3" fillId="0" borderId="27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0" fontId="3" fillId="0" borderId="27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right" vertical="center"/>
    </xf>
    <xf numFmtId="181" fontId="3" fillId="0" borderId="27" xfId="0" applyNumberFormat="1" applyFont="1" applyFill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center" vertical="center"/>
    </xf>
    <xf numFmtId="180" fontId="3" fillId="0" borderId="27" xfId="0" applyNumberFormat="1" applyFont="1" applyBorder="1" applyAlignment="1">
      <alignment horizontal="right" vertical="center"/>
    </xf>
    <xf numFmtId="180" fontId="2" fillId="0" borderId="28" xfId="55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80" fontId="2" fillId="0" borderId="27" xfId="0" applyNumberFormat="1" applyFont="1" applyBorder="1" applyAlignment="1">
      <alignment vertical="center"/>
    </xf>
    <xf numFmtId="181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180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180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180" fontId="3" fillId="0" borderId="31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3" fillId="0" borderId="28" xfId="0" applyFont="1" applyFill="1" applyBorder="1" applyAlignment="1">
      <alignment vertical="center"/>
    </xf>
    <xf numFmtId="180" fontId="3" fillId="0" borderId="21" xfId="0" applyNumberFormat="1" applyFont="1" applyBorder="1" applyAlignment="1">
      <alignment horizontal="right" vertical="top"/>
    </xf>
    <xf numFmtId="180" fontId="3" fillId="0" borderId="21" xfId="0" applyNumberFormat="1" applyFont="1" applyBorder="1" applyAlignment="1">
      <alignment vertical="top"/>
    </xf>
    <xf numFmtId="0" fontId="3" fillId="0" borderId="28" xfId="0" applyFont="1" applyBorder="1" applyAlignment="1">
      <alignment/>
    </xf>
    <xf numFmtId="0" fontId="2" fillId="0" borderId="27" xfId="0" applyFont="1" applyBorder="1" applyAlignment="1">
      <alignment wrapText="1"/>
    </xf>
    <xf numFmtId="0" fontId="7" fillId="0" borderId="0" xfId="0" applyFont="1" applyFill="1" applyAlignment="1">
      <alignment/>
    </xf>
    <xf numFmtId="0" fontId="3" fillId="0" borderId="13" xfId="0" applyFont="1" applyFill="1" applyBorder="1" applyAlignment="1">
      <alignment vertical="top" wrapText="1"/>
    </xf>
    <xf numFmtId="181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justify" wrapText="1"/>
    </xf>
    <xf numFmtId="181" fontId="3" fillId="0" borderId="13" xfId="0" applyNumberFormat="1" applyFont="1" applyFill="1" applyBorder="1" applyAlignment="1">
      <alignment horizontal="left" vertical="top"/>
    </xf>
    <xf numFmtId="0" fontId="3" fillId="0" borderId="28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21" xfId="0" applyFont="1" applyBorder="1" applyAlignment="1">
      <alignment vertical="top"/>
    </xf>
    <xf numFmtId="49" fontId="3" fillId="0" borderId="21" xfId="0" applyNumberFormat="1" applyFont="1" applyBorder="1" applyAlignment="1">
      <alignment vertical="top"/>
    </xf>
    <xf numFmtId="49" fontId="3" fillId="0" borderId="20" xfId="0" applyNumberFormat="1" applyFont="1" applyBorder="1" applyAlignment="1">
      <alignment vertical="top"/>
    </xf>
    <xf numFmtId="0" fontId="3" fillId="0" borderId="32" xfId="0" applyNumberFormat="1" applyFont="1" applyBorder="1" applyAlignment="1">
      <alignment vertical="top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181" fontId="3" fillId="0" borderId="3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180" fontId="3" fillId="0" borderId="31" xfId="0" applyNumberFormat="1" applyFont="1" applyFill="1" applyBorder="1" applyAlignment="1">
      <alignment horizontal="right" vertical="top"/>
    </xf>
    <xf numFmtId="0" fontId="3" fillId="0" borderId="23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27" xfId="0" applyFont="1" applyBorder="1" applyAlignment="1">
      <alignment horizontal="center" vertical="justify" wrapText="1"/>
    </xf>
    <xf numFmtId="181" fontId="3" fillId="0" borderId="27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180" fontId="3" fillId="0" borderId="27" xfId="0" applyNumberFormat="1" applyFont="1" applyBorder="1" applyAlignment="1">
      <alignment horizontal="right" vertical="top"/>
    </xf>
    <xf numFmtId="0" fontId="3" fillId="0" borderId="28" xfId="0" applyNumberFormat="1" applyFont="1" applyBorder="1" applyAlignment="1">
      <alignment vertical="top"/>
    </xf>
    <xf numFmtId="0" fontId="3" fillId="0" borderId="27" xfId="0" applyFont="1" applyBorder="1" applyAlignment="1">
      <alignment horizontal="center" vertical="top" wrapText="1"/>
    </xf>
    <xf numFmtId="181" fontId="3" fillId="0" borderId="27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center" vertical="justify" wrapText="1"/>
    </xf>
    <xf numFmtId="181" fontId="2" fillId="0" borderId="27" xfId="0" applyNumberFormat="1" applyFont="1" applyBorder="1" applyAlignment="1">
      <alignment horizontal="center" vertical="justify"/>
    </xf>
    <xf numFmtId="49" fontId="2" fillId="0" borderId="27" xfId="0" applyNumberFormat="1" applyFont="1" applyBorder="1" applyAlignment="1">
      <alignment horizontal="center" vertical="justify"/>
    </xf>
    <xf numFmtId="180" fontId="2" fillId="0" borderId="27" xfId="0" applyNumberFormat="1" applyFont="1" applyBorder="1" applyAlignment="1">
      <alignment horizontal="right" vertical="top"/>
    </xf>
    <xf numFmtId="0" fontId="2" fillId="0" borderId="28" xfId="0" applyNumberFormat="1" applyFont="1" applyBorder="1" applyAlignment="1">
      <alignment vertical="top"/>
    </xf>
    <xf numFmtId="49" fontId="2" fillId="0" borderId="27" xfId="0" applyNumberFormat="1" applyFont="1" applyBorder="1" applyAlignment="1">
      <alignment horizontal="center" vertical="top"/>
    </xf>
    <xf numFmtId="0" fontId="16" fillId="0" borderId="16" xfId="0" applyFont="1" applyBorder="1" applyAlignment="1">
      <alignment vertical="justify" wrapText="1"/>
    </xf>
    <xf numFmtId="180" fontId="2" fillId="0" borderId="27" xfId="0" applyNumberFormat="1" applyFont="1" applyBorder="1" applyAlignment="1">
      <alignment vertical="top"/>
    </xf>
    <xf numFmtId="180" fontId="2" fillId="0" borderId="27" xfId="0" applyNumberFormat="1" applyFont="1" applyBorder="1" applyAlignment="1">
      <alignment horizontal="right" vertical="justify"/>
    </xf>
    <xf numFmtId="180" fontId="3" fillId="0" borderId="28" xfId="0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181" fontId="2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180" fontId="3" fillId="0" borderId="15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/>
    </xf>
    <xf numFmtId="181" fontId="3" fillId="0" borderId="15" xfId="0" applyNumberFormat="1" applyFont="1" applyBorder="1" applyAlignment="1">
      <alignment horizontal="center" vertical="top"/>
    </xf>
    <xf numFmtId="181" fontId="2" fillId="0" borderId="2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vertical="top"/>
    </xf>
    <xf numFmtId="180" fontId="2" fillId="0" borderId="15" xfId="0" applyNumberFormat="1" applyFont="1" applyBorder="1" applyAlignment="1">
      <alignment horizontal="right" vertical="justify"/>
    </xf>
    <xf numFmtId="0" fontId="2" fillId="0" borderId="15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181" fontId="3" fillId="0" borderId="13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justify" wrapText="1"/>
    </xf>
    <xf numFmtId="0" fontId="3" fillId="0" borderId="27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vertical="justify" wrapText="1"/>
    </xf>
    <xf numFmtId="0" fontId="3" fillId="0" borderId="27" xfId="0" applyNumberFormat="1" applyFont="1" applyBorder="1" applyAlignment="1">
      <alignment horizontal="center" vertical="justify" wrapText="1"/>
    </xf>
    <xf numFmtId="49" fontId="3" fillId="0" borderId="29" xfId="0" applyNumberFormat="1" applyFont="1" applyBorder="1" applyAlignment="1">
      <alignment horizontal="center" vertical="justify"/>
    </xf>
    <xf numFmtId="0" fontId="2" fillId="0" borderId="27" xfId="0" applyFont="1" applyBorder="1" applyAlignment="1">
      <alignment horizontal="center" vertical="justify"/>
    </xf>
    <xf numFmtId="0" fontId="2" fillId="0" borderId="30" xfId="0" applyNumberFormat="1" applyFont="1" applyBorder="1" applyAlignment="1">
      <alignment horizontal="center" vertical="justify" wrapText="1"/>
    </xf>
    <xf numFmtId="181" fontId="2" fillId="0" borderId="30" xfId="0" applyNumberFormat="1" applyFont="1" applyBorder="1" applyAlignment="1">
      <alignment horizontal="center" vertical="justify"/>
    </xf>
    <xf numFmtId="49" fontId="2" fillId="0" borderId="30" xfId="0" applyNumberFormat="1" applyFont="1" applyBorder="1" applyAlignment="1">
      <alignment horizontal="center" vertical="justify"/>
    </xf>
    <xf numFmtId="180" fontId="3" fillId="0" borderId="27" xfId="0" applyNumberFormat="1" applyFont="1" applyBorder="1" applyAlignment="1">
      <alignment vertical="top"/>
    </xf>
    <xf numFmtId="180" fontId="3" fillId="0" borderId="27" xfId="0" applyNumberFormat="1" applyFont="1" applyFill="1" applyBorder="1" applyAlignment="1">
      <alignment horizontal="right" vertical="top"/>
    </xf>
    <xf numFmtId="49" fontId="3" fillId="0" borderId="27" xfId="0" applyNumberFormat="1" applyFont="1" applyFill="1" applyBorder="1" applyAlignment="1">
      <alignment horizontal="center" vertical="justify"/>
    </xf>
    <xf numFmtId="49" fontId="2" fillId="0" borderId="27" xfId="0" applyNumberFormat="1" applyFont="1" applyFill="1" applyBorder="1" applyAlignment="1">
      <alignment horizontal="center" vertical="justify"/>
    </xf>
    <xf numFmtId="0" fontId="3" fillId="0" borderId="27" xfId="0" applyFont="1" applyFill="1" applyBorder="1" applyAlignment="1">
      <alignment horizontal="center" vertical="justify" wrapText="1"/>
    </xf>
    <xf numFmtId="181" fontId="3" fillId="0" borderId="27" xfId="0" applyNumberFormat="1" applyFont="1" applyFill="1" applyBorder="1" applyAlignment="1">
      <alignment horizontal="center" vertical="justify"/>
    </xf>
    <xf numFmtId="0" fontId="2" fillId="0" borderId="27" xfId="0" applyFont="1" applyFill="1" applyBorder="1" applyAlignment="1">
      <alignment horizontal="center" vertical="justify" wrapText="1"/>
    </xf>
    <xf numFmtId="181" fontId="2" fillId="0" borderId="27" xfId="0" applyNumberFormat="1" applyFont="1" applyFill="1" applyBorder="1" applyAlignment="1">
      <alignment horizontal="center" vertical="justify"/>
    </xf>
    <xf numFmtId="49" fontId="2" fillId="0" borderId="17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vertical="top" wrapText="1"/>
    </xf>
    <xf numFmtId="0" fontId="2" fillId="0" borderId="35" xfId="0" applyNumberFormat="1" applyFont="1" applyBorder="1" applyAlignment="1">
      <alignment vertical="top"/>
    </xf>
    <xf numFmtId="180" fontId="2" fillId="0" borderId="28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wrapText="1"/>
    </xf>
    <xf numFmtId="180" fontId="3" fillId="0" borderId="31" xfId="0" applyNumberFormat="1" applyFont="1" applyBorder="1" applyAlignment="1">
      <alignment horizontal="center"/>
    </xf>
    <xf numFmtId="180" fontId="3" fillId="0" borderId="2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80" fontId="2" fillId="0" borderId="28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center"/>
    </xf>
    <xf numFmtId="181" fontId="2" fillId="0" borderId="19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180" fontId="3" fillId="0" borderId="21" xfId="0" applyNumberFormat="1" applyFont="1" applyBorder="1" applyAlignment="1">
      <alignment horizontal="center"/>
    </xf>
    <xf numFmtId="180" fontId="3" fillId="0" borderId="3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18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180" fontId="4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80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3" xfId="0" applyFont="1" applyBorder="1" applyAlignment="1">
      <alignment vertical="center"/>
    </xf>
    <xf numFmtId="49" fontId="20" fillId="0" borderId="27" xfId="0" applyNumberFormat="1" applyFont="1" applyBorder="1" applyAlignment="1">
      <alignment horizontal="center" vertical="justify"/>
    </xf>
    <xf numFmtId="180" fontId="3" fillId="0" borderId="27" xfId="0" applyNumberFormat="1" applyFont="1" applyBorder="1" applyAlignment="1">
      <alignment horizontal="right" vertical="justify"/>
    </xf>
    <xf numFmtId="0" fontId="3" fillId="0" borderId="27" xfId="0" applyFont="1" applyBorder="1" applyAlignment="1">
      <alignment vertical="top"/>
    </xf>
    <xf numFmtId="181" fontId="16" fillId="0" borderId="13" xfId="0" applyNumberFormat="1" applyFont="1" applyBorder="1" applyAlignment="1">
      <alignment horizontal="left" vertical="top"/>
    </xf>
    <xf numFmtId="0" fontId="16" fillId="0" borderId="36" xfId="0" applyFont="1" applyBorder="1" applyAlignment="1">
      <alignment wrapText="1"/>
    </xf>
    <xf numFmtId="0" fontId="3" fillId="0" borderId="27" xfId="0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top"/>
    </xf>
    <xf numFmtId="0" fontId="18" fillId="0" borderId="16" xfId="0" applyFont="1" applyBorder="1" applyAlignment="1">
      <alignment vertical="center" wrapText="1"/>
    </xf>
    <xf numFmtId="49" fontId="20" fillId="0" borderId="27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vertical="top" wrapText="1"/>
    </xf>
    <xf numFmtId="181" fontId="3" fillId="0" borderId="27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180" fontId="3" fillId="0" borderId="27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81" fontId="3" fillId="0" borderId="2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right"/>
    </xf>
    <xf numFmtId="180" fontId="3" fillId="0" borderId="27" xfId="0" applyNumberFormat="1" applyFont="1" applyBorder="1" applyAlignment="1">
      <alignment/>
    </xf>
    <xf numFmtId="181" fontId="16" fillId="0" borderId="13" xfId="0" applyNumberFormat="1" applyFont="1" applyFill="1" applyBorder="1" applyAlignment="1">
      <alignment horizontal="left" vertical="top"/>
    </xf>
    <xf numFmtId="0" fontId="3" fillId="0" borderId="2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 wrapText="1"/>
    </xf>
    <xf numFmtId="182" fontId="3" fillId="0" borderId="38" xfId="0" applyNumberFormat="1" applyFont="1" applyBorder="1" applyAlignment="1">
      <alignment horizontal="right" vertical="top"/>
    </xf>
    <xf numFmtId="0" fontId="3" fillId="0" borderId="39" xfId="0" applyFont="1" applyBorder="1" applyAlignment="1">
      <alignment horizontal="left" vertical="top"/>
    </xf>
    <xf numFmtId="49" fontId="3" fillId="0" borderId="29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0" fontId="3" fillId="0" borderId="39" xfId="0" applyFont="1" applyBorder="1" applyAlignment="1">
      <alignment vertical="top" wrapText="1"/>
    </xf>
    <xf numFmtId="182" fontId="3" fillId="0" borderId="18" xfId="0" applyNumberFormat="1" applyFont="1" applyBorder="1" applyAlignment="1">
      <alignment horizontal="right" vertical="top"/>
    </xf>
    <xf numFmtId="180" fontId="3" fillId="0" borderId="28" xfId="0" applyNumberFormat="1" applyFont="1" applyFill="1" applyBorder="1" applyAlignment="1">
      <alignment vertical="top"/>
    </xf>
    <xf numFmtId="0" fontId="16" fillId="0" borderId="16" xfId="0" applyNumberFormat="1" applyFont="1" applyBorder="1" applyAlignment="1">
      <alignment vertical="top" wrapText="1"/>
    </xf>
    <xf numFmtId="0" fontId="16" fillId="0" borderId="16" xfId="0" applyNumberFormat="1" applyFont="1" applyBorder="1" applyAlignment="1">
      <alignment vertical="justify" wrapText="1"/>
    </xf>
    <xf numFmtId="0" fontId="0" fillId="0" borderId="0" xfId="0" applyFont="1" applyBorder="1" applyAlignment="1">
      <alignment/>
    </xf>
    <xf numFmtId="181" fontId="2" fillId="0" borderId="15" xfId="0" applyNumberFormat="1" applyFont="1" applyBorder="1" applyAlignment="1">
      <alignment horizontal="center" vertical="justify"/>
    </xf>
    <xf numFmtId="49" fontId="3" fillId="0" borderId="15" xfId="0" applyNumberFormat="1" applyFont="1" applyBorder="1" applyAlignment="1">
      <alignment horizontal="center" vertical="justify"/>
    </xf>
    <xf numFmtId="180" fontId="3" fillId="0" borderId="15" xfId="0" applyNumberFormat="1" applyFont="1" applyBorder="1" applyAlignment="1">
      <alignment horizontal="right" vertical="justify"/>
    </xf>
    <xf numFmtId="49" fontId="2" fillId="0" borderId="15" xfId="0" applyNumberFormat="1" applyFont="1" applyBorder="1" applyAlignment="1">
      <alignment horizontal="center" vertical="justify"/>
    </xf>
    <xf numFmtId="0" fontId="3" fillId="0" borderId="16" xfId="0" applyNumberFormat="1" applyFont="1" applyBorder="1" applyAlignment="1">
      <alignment vertical="justify" wrapText="1"/>
    </xf>
    <xf numFmtId="0" fontId="3" fillId="0" borderId="13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right" vertical="center"/>
    </xf>
    <xf numFmtId="49" fontId="3" fillId="0" borderId="40" xfId="0" applyNumberFormat="1" applyFont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180" fontId="3" fillId="0" borderId="18" xfId="0" applyNumberFormat="1" applyFont="1" applyFill="1" applyBorder="1" applyAlignment="1">
      <alignment vertical="justify"/>
    </xf>
    <xf numFmtId="180" fontId="2" fillId="0" borderId="28" xfId="0" applyNumberFormat="1" applyFont="1" applyFill="1" applyBorder="1" applyAlignment="1">
      <alignment vertical="top"/>
    </xf>
    <xf numFmtId="180" fontId="3" fillId="0" borderId="23" xfId="0" applyNumberFormat="1" applyFont="1" applyBorder="1" applyAlignment="1">
      <alignment vertical="top"/>
    </xf>
    <xf numFmtId="180" fontId="3" fillId="0" borderId="18" xfId="0" applyNumberFormat="1" applyFont="1" applyFill="1" applyBorder="1" applyAlignment="1">
      <alignment vertical="top"/>
    </xf>
    <xf numFmtId="0" fontId="3" fillId="0" borderId="39" xfId="0" applyFont="1" applyFill="1" applyBorder="1" applyAlignment="1">
      <alignment horizontal="left" vertical="top"/>
    </xf>
    <xf numFmtId="49" fontId="3" fillId="0" borderId="29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0" fontId="3" fillId="0" borderId="39" xfId="0" applyFont="1" applyFill="1" applyBorder="1" applyAlignment="1">
      <alignment vertical="top" wrapText="1"/>
    </xf>
    <xf numFmtId="182" fontId="3" fillId="0" borderId="18" xfId="0" applyNumberFormat="1" applyFont="1" applyFill="1" applyBorder="1" applyAlignment="1">
      <alignment horizontal="right" vertical="top"/>
    </xf>
    <xf numFmtId="0" fontId="2" fillId="0" borderId="39" xfId="0" applyFont="1" applyFill="1" applyBorder="1" applyAlignment="1">
      <alignment horizontal="left" vertical="top"/>
    </xf>
    <xf numFmtId="49" fontId="2" fillId="0" borderId="29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top"/>
    </xf>
    <xf numFmtId="0" fontId="2" fillId="0" borderId="39" xfId="0" applyFont="1" applyFill="1" applyBorder="1" applyAlignment="1">
      <alignment vertical="top" wrapText="1"/>
    </xf>
    <xf numFmtId="182" fontId="2" fillId="0" borderId="18" xfId="0" applyNumberFormat="1" applyFont="1" applyFill="1" applyBorder="1" applyAlignment="1">
      <alignment horizontal="right" vertical="top"/>
    </xf>
    <xf numFmtId="49" fontId="3" fillId="0" borderId="16" xfId="0" applyNumberFormat="1" applyFont="1" applyFill="1" applyBorder="1" applyAlignment="1">
      <alignment horizontal="center" vertical="top"/>
    </xf>
    <xf numFmtId="180" fontId="3" fillId="0" borderId="1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top"/>
    </xf>
    <xf numFmtId="180" fontId="2" fillId="0" borderId="18" xfId="0" applyNumberFormat="1" applyFont="1" applyFill="1" applyBorder="1" applyAlignment="1">
      <alignment vertical="top"/>
    </xf>
    <xf numFmtId="0" fontId="2" fillId="0" borderId="39" xfId="0" applyNumberFormat="1" applyFont="1" applyFill="1" applyBorder="1" applyAlignment="1">
      <alignment vertical="top" wrapText="1"/>
    </xf>
    <xf numFmtId="0" fontId="3" fillId="0" borderId="39" xfId="0" applyNumberFormat="1" applyFont="1" applyFill="1" applyBorder="1" applyAlignment="1">
      <alignment vertical="top" wrapText="1"/>
    </xf>
    <xf numFmtId="16" fontId="3" fillId="0" borderId="39" xfId="0" applyNumberFormat="1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 wrapText="1"/>
    </xf>
    <xf numFmtId="16" fontId="3" fillId="0" borderId="39" xfId="0" applyNumberFormat="1" applyFont="1" applyFill="1" applyBorder="1" applyAlignment="1">
      <alignment horizontal="left" vertical="top"/>
    </xf>
    <xf numFmtId="16" fontId="2" fillId="0" borderId="39" xfId="0" applyNumberFormat="1" applyFont="1" applyFill="1" applyBorder="1" applyAlignment="1">
      <alignment horizontal="left" vertical="top"/>
    </xf>
    <xf numFmtId="180" fontId="2" fillId="0" borderId="18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top" wrapText="1"/>
    </xf>
    <xf numFmtId="16" fontId="3" fillId="0" borderId="41" xfId="0" applyNumberFormat="1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left" wrapText="1"/>
    </xf>
    <xf numFmtId="182" fontId="3" fillId="0" borderId="22" xfId="0" applyNumberFormat="1" applyFont="1" applyFill="1" applyBorder="1" applyAlignment="1">
      <alignment horizontal="right"/>
    </xf>
    <xf numFmtId="180" fontId="3" fillId="0" borderId="42" xfId="0" applyNumberFormat="1" applyFont="1" applyFill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42" xfId="0" applyBorder="1" applyAlignment="1">
      <alignment vertical="center"/>
    </xf>
    <xf numFmtId="0" fontId="1" fillId="0" borderId="42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3" fillId="0" borderId="46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PageLayoutView="0" workbookViewId="0" topLeftCell="A1">
      <selection activeCell="R11" sqref="R11"/>
    </sheetView>
  </sheetViews>
  <sheetFormatPr defaultColWidth="9.140625" defaultRowHeight="12.75"/>
  <cols>
    <col min="1" max="1" width="3.421875" style="0" customWidth="1"/>
    <col min="2" max="2" width="11.00390625" style="0" customWidth="1"/>
    <col min="3" max="3" width="8.00390625" style="0" customWidth="1"/>
    <col min="4" max="4" width="25.00390625" style="0" customWidth="1"/>
    <col min="5" max="5" width="101.421875" style="0" customWidth="1"/>
    <col min="6" max="6" width="15.57421875" style="0" customWidth="1"/>
    <col min="7" max="7" width="14.7109375" style="0" customWidth="1"/>
    <col min="8" max="8" width="13.421875" style="0" customWidth="1"/>
  </cols>
  <sheetData>
    <row r="1" spans="3:8" ht="23.25" customHeight="1">
      <c r="C1" s="1" t="s">
        <v>0</v>
      </c>
      <c r="D1" s="2" t="s">
        <v>72</v>
      </c>
      <c r="E1" s="300" t="s">
        <v>232</v>
      </c>
      <c r="F1" s="300"/>
      <c r="G1" s="31"/>
      <c r="H1" s="2"/>
    </row>
    <row r="2" spans="4:8" ht="0.75" customHeight="1" hidden="1">
      <c r="D2" s="3"/>
      <c r="E2" s="2"/>
      <c r="F2" s="2"/>
      <c r="G2" s="2"/>
      <c r="H2" s="2"/>
    </row>
    <row r="3" spans="4:8" ht="18.75" customHeight="1">
      <c r="D3" s="3"/>
      <c r="E3" s="31"/>
      <c r="F3" s="299" t="s">
        <v>260</v>
      </c>
      <c r="G3" s="299"/>
      <c r="H3" s="299"/>
    </row>
    <row r="4" ht="8.25" customHeight="1">
      <c r="D4" s="4"/>
    </row>
    <row r="5" ht="16.5">
      <c r="D5" s="5" t="s">
        <v>261</v>
      </c>
    </row>
    <row r="6" spans="4:5" ht="15.75" customHeight="1">
      <c r="D6" s="301" t="s">
        <v>262</v>
      </c>
      <c r="E6" s="301"/>
    </row>
    <row r="7" spans="6:8" ht="18" customHeight="1">
      <c r="F7" s="4"/>
      <c r="H7" s="4" t="s">
        <v>1</v>
      </c>
    </row>
    <row r="8" spans="2:15" ht="31.5">
      <c r="B8" s="43" t="s">
        <v>80</v>
      </c>
      <c r="C8" s="297" t="s">
        <v>2</v>
      </c>
      <c r="D8" s="298"/>
      <c r="E8" s="24" t="s">
        <v>3</v>
      </c>
      <c r="F8" s="24" t="s">
        <v>269</v>
      </c>
      <c r="G8" s="24" t="s">
        <v>16</v>
      </c>
      <c r="H8" s="29" t="s">
        <v>17</v>
      </c>
      <c r="I8" s="39"/>
      <c r="J8" s="39"/>
      <c r="K8" s="39"/>
      <c r="L8" s="39"/>
      <c r="M8" s="39"/>
      <c r="N8" s="39"/>
      <c r="O8" s="39"/>
    </row>
    <row r="9" spans="1:15" ht="15" customHeight="1">
      <c r="A9" s="39"/>
      <c r="B9" s="242" t="s">
        <v>81</v>
      </c>
      <c r="C9" s="262" t="s">
        <v>4</v>
      </c>
      <c r="D9" s="263" t="s">
        <v>5</v>
      </c>
      <c r="E9" s="243" t="s">
        <v>6</v>
      </c>
      <c r="F9" s="244">
        <f>F10+F13+F16</f>
        <v>6928.3</v>
      </c>
      <c r="G9" s="244">
        <f>G10+G13+G16</f>
        <v>1495.9</v>
      </c>
      <c r="H9" s="266">
        <f>ROUND(G9/F9*100,1)</f>
        <v>21.6</v>
      </c>
      <c r="I9" s="39"/>
      <c r="J9" s="39"/>
      <c r="K9" s="39"/>
      <c r="L9" s="39"/>
      <c r="M9" s="39"/>
      <c r="N9" s="39"/>
      <c r="O9" s="39"/>
    </row>
    <row r="10" spans="1:15" ht="23.25" customHeight="1">
      <c r="A10" s="39"/>
      <c r="B10" s="245" t="s">
        <v>83</v>
      </c>
      <c r="C10" s="246" t="s">
        <v>4</v>
      </c>
      <c r="D10" s="247" t="s">
        <v>218</v>
      </c>
      <c r="E10" s="248" t="s">
        <v>219</v>
      </c>
      <c r="F10" s="249">
        <f>F11</f>
        <v>6678.3</v>
      </c>
      <c r="G10" s="249">
        <f>G11</f>
        <v>1503.5</v>
      </c>
      <c r="H10" s="144">
        <f aca="true" t="shared" si="0" ref="H10:H36">ROUND(G10/F10*100,1)</f>
        <v>22.5</v>
      </c>
      <c r="I10" s="39"/>
      <c r="J10" s="39"/>
      <c r="K10" s="39"/>
      <c r="L10" s="39"/>
      <c r="M10" s="39"/>
      <c r="N10" s="39"/>
      <c r="O10" s="39"/>
    </row>
    <row r="11" spans="1:15" s="44" customFormat="1" ht="20.25" customHeight="1">
      <c r="A11" s="39"/>
      <c r="B11" s="268" t="s">
        <v>82</v>
      </c>
      <c r="C11" s="269" t="s">
        <v>4</v>
      </c>
      <c r="D11" s="270" t="s">
        <v>220</v>
      </c>
      <c r="E11" s="271" t="s">
        <v>221</v>
      </c>
      <c r="F11" s="272">
        <f>F12</f>
        <v>6678.3</v>
      </c>
      <c r="G11" s="272">
        <f>G12</f>
        <v>1503.5</v>
      </c>
      <c r="H11" s="250">
        <f t="shared" si="0"/>
        <v>22.5</v>
      </c>
      <c r="I11" s="39"/>
      <c r="J11" s="39"/>
      <c r="K11" s="39"/>
      <c r="L11" s="39"/>
      <c r="M11" s="39"/>
      <c r="N11" s="39"/>
      <c r="O11" s="39"/>
    </row>
    <row r="12" spans="2:8" s="39" customFormat="1" ht="47.25">
      <c r="B12" s="273" t="s">
        <v>84</v>
      </c>
      <c r="C12" s="274" t="s">
        <v>7</v>
      </c>
      <c r="D12" s="275" t="s">
        <v>222</v>
      </c>
      <c r="E12" s="276" t="s">
        <v>223</v>
      </c>
      <c r="F12" s="277">
        <v>6678.3</v>
      </c>
      <c r="G12" s="277">
        <v>1503.5</v>
      </c>
      <c r="H12" s="265">
        <f t="shared" si="0"/>
        <v>22.5</v>
      </c>
    </row>
    <row r="13" spans="1:15" ht="16.5" customHeight="1">
      <c r="A13" s="39"/>
      <c r="B13" s="268" t="s">
        <v>85</v>
      </c>
      <c r="C13" s="278" t="s">
        <v>4</v>
      </c>
      <c r="D13" s="270" t="s">
        <v>175</v>
      </c>
      <c r="E13" s="271" t="s">
        <v>176</v>
      </c>
      <c r="F13" s="272">
        <f>F14</f>
        <v>250</v>
      </c>
      <c r="G13" s="272">
        <f>G14</f>
        <v>0</v>
      </c>
      <c r="H13" s="279">
        <f t="shared" si="0"/>
        <v>0</v>
      </c>
      <c r="I13" s="39"/>
      <c r="J13" s="39"/>
      <c r="K13" s="39"/>
      <c r="L13" s="39"/>
      <c r="M13" s="39"/>
      <c r="N13" s="39"/>
      <c r="O13" s="39"/>
    </row>
    <row r="14" spans="1:15" ht="63">
      <c r="A14" s="39"/>
      <c r="B14" s="273" t="s">
        <v>86</v>
      </c>
      <c r="C14" s="280" t="s">
        <v>4</v>
      </c>
      <c r="D14" s="275" t="s">
        <v>177</v>
      </c>
      <c r="E14" s="276" t="s">
        <v>178</v>
      </c>
      <c r="F14" s="277">
        <f>F15</f>
        <v>250</v>
      </c>
      <c r="G14" s="277">
        <f>G15</f>
        <v>0</v>
      </c>
      <c r="H14" s="281">
        <f t="shared" si="0"/>
        <v>0</v>
      </c>
      <c r="I14" s="39"/>
      <c r="J14" s="39"/>
      <c r="K14" s="39"/>
      <c r="L14" s="39"/>
      <c r="M14" s="39"/>
      <c r="N14" s="39"/>
      <c r="O14" s="39"/>
    </row>
    <row r="15" spans="2:8" s="39" customFormat="1" ht="78.75">
      <c r="B15" s="273" t="s">
        <v>87</v>
      </c>
      <c r="C15" s="280" t="s">
        <v>14</v>
      </c>
      <c r="D15" s="275" t="s">
        <v>179</v>
      </c>
      <c r="E15" s="282" t="s">
        <v>180</v>
      </c>
      <c r="F15" s="277">
        <v>250</v>
      </c>
      <c r="G15" s="277">
        <v>0</v>
      </c>
      <c r="H15" s="265">
        <f t="shared" si="0"/>
        <v>0</v>
      </c>
    </row>
    <row r="16" spans="2:8" s="39" customFormat="1" ht="15.75">
      <c r="B16" s="268" t="s">
        <v>88</v>
      </c>
      <c r="C16" s="278" t="s">
        <v>4</v>
      </c>
      <c r="D16" s="270" t="s">
        <v>8</v>
      </c>
      <c r="E16" s="271" t="s">
        <v>224</v>
      </c>
      <c r="F16" s="272">
        <f aca="true" t="shared" si="1" ref="F16:G18">F17</f>
        <v>0</v>
      </c>
      <c r="G16" s="272">
        <f t="shared" si="1"/>
        <v>-7.6</v>
      </c>
      <c r="H16" s="250">
        <v>0</v>
      </c>
    </row>
    <row r="17" spans="2:8" s="39" customFormat="1" ht="15.75">
      <c r="B17" s="268" t="s">
        <v>89</v>
      </c>
      <c r="C17" s="278" t="s">
        <v>4</v>
      </c>
      <c r="D17" s="270" t="s">
        <v>240</v>
      </c>
      <c r="E17" s="283" t="s">
        <v>244</v>
      </c>
      <c r="F17" s="272">
        <f t="shared" si="1"/>
        <v>0</v>
      </c>
      <c r="G17" s="272">
        <f t="shared" si="1"/>
        <v>-7.6</v>
      </c>
      <c r="H17" s="250">
        <v>0</v>
      </c>
    </row>
    <row r="18" spans="2:8" s="39" customFormat="1" ht="63">
      <c r="B18" s="268" t="s">
        <v>181</v>
      </c>
      <c r="C18" s="278" t="s">
        <v>4</v>
      </c>
      <c r="D18" s="270" t="s">
        <v>241</v>
      </c>
      <c r="E18" s="283" t="s">
        <v>246</v>
      </c>
      <c r="F18" s="272">
        <f t="shared" si="1"/>
        <v>0</v>
      </c>
      <c r="G18" s="272">
        <f t="shared" si="1"/>
        <v>-7.6</v>
      </c>
      <c r="H18" s="250">
        <v>0</v>
      </c>
    </row>
    <row r="19" spans="2:8" s="39" customFormat="1" ht="63">
      <c r="B19" s="268" t="s">
        <v>233</v>
      </c>
      <c r="C19" s="278" t="s">
        <v>4</v>
      </c>
      <c r="D19" s="270" t="s">
        <v>242</v>
      </c>
      <c r="E19" s="283" t="s">
        <v>247</v>
      </c>
      <c r="F19" s="272">
        <f>F21</f>
        <v>0</v>
      </c>
      <c r="G19" s="272">
        <f>G21+G20</f>
        <v>-7.6</v>
      </c>
      <c r="H19" s="250">
        <v>0</v>
      </c>
    </row>
    <row r="20" spans="2:8" s="39" customFormat="1" ht="110.25">
      <c r="B20" s="273" t="s">
        <v>245</v>
      </c>
      <c r="C20" s="280" t="s">
        <v>7</v>
      </c>
      <c r="D20" s="275" t="s">
        <v>243</v>
      </c>
      <c r="E20" s="282" t="s">
        <v>248</v>
      </c>
      <c r="F20" s="277">
        <v>0</v>
      </c>
      <c r="G20" s="277">
        <v>2.4</v>
      </c>
      <c r="H20" s="265">
        <v>0</v>
      </c>
    </row>
    <row r="21" spans="2:8" s="39" customFormat="1" ht="110.25">
      <c r="B21" s="273" t="s">
        <v>264</v>
      </c>
      <c r="C21" s="280" t="s">
        <v>263</v>
      </c>
      <c r="D21" s="275" t="s">
        <v>243</v>
      </c>
      <c r="E21" s="282" t="s">
        <v>248</v>
      </c>
      <c r="F21" s="277">
        <v>0</v>
      </c>
      <c r="G21" s="277">
        <v>-10</v>
      </c>
      <c r="H21" s="265">
        <v>0</v>
      </c>
    </row>
    <row r="22" spans="2:8" s="39" customFormat="1" ht="15.75">
      <c r="B22" s="284" t="s">
        <v>92</v>
      </c>
      <c r="C22" s="269" t="s">
        <v>4</v>
      </c>
      <c r="D22" s="270" t="s">
        <v>9</v>
      </c>
      <c r="E22" s="285" t="s">
        <v>10</v>
      </c>
      <c r="F22" s="272">
        <f>F23</f>
        <v>164756.3</v>
      </c>
      <c r="G22" s="272">
        <f>G23</f>
        <v>42260.4</v>
      </c>
      <c r="H22" s="264">
        <f t="shared" si="0"/>
        <v>25.7</v>
      </c>
    </row>
    <row r="23" spans="2:8" s="39" customFormat="1" ht="15.75">
      <c r="B23" s="286" t="s">
        <v>90</v>
      </c>
      <c r="C23" s="269" t="s">
        <v>4</v>
      </c>
      <c r="D23" s="270" t="s">
        <v>11</v>
      </c>
      <c r="E23" s="271" t="s">
        <v>12</v>
      </c>
      <c r="F23" s="272">
        <f>F24+F27</f>
        <v>164756.3</v>
      </c>
      <c r="G23" s="272">
        <f>G24+G27</f>
        <v>42260.4</v>
      </c>
      <c r="H23" s="264">
        <f t="shared" si="0"/>
        <v>25.7</v>
      </c>
    </row>
    <row r="24" spans="2:8" s="40" customFormat="1" ht="15.75">
      <c r="B24" s="286" t="s">
        <v>91</v>
      </c>
      <c r="C24" s="269" t="s">
        <v>4</v>
      </c>
      <c r="D24" s="270" t="s">
        <v>226</v>
      </c>
      <c r="E24" s="271" t="s">
        <v>227</v>
      </c>
      <c r="F24" s="272">
        <f>F25</f>
        <v>136041.8</v>
      </c>
      <c r="G24" s="272">
        <f>G25</f>
        <v>34010.4</v>
      </c>
      <c r="H24" s="267">
        <f t="shared" si="0"/>
        <v>25</v>
      </c>
    </row>
    <row r="25" spans="1:18" s="44" customFormat="1" ht="18.75" customHeight="1">
      <c r="A25" s="39"/>
      <c r="B25" s="286" t="s">
        <v>151</v>
      </c>
      <c r="C25" s="269" t="s">
        <v>4</v>
      </c>
      <c r="D25" s="270" t="s">
        <v>228</v>
      </c>
      <c r="E25" s="271" t="s">
        <v>229</v>
      </c>
      <c r="F25" s="272">
        <f>F26</f>
        <v>136041.8</v>
      </c>
      <c r="G25" s="272">
        <f>G26</f>
        <v>34010.4</v>
      </c>
      <c r="H25" s="250">
        <f t="shared" si="0"/>
        <v>25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31.5">
      <c r="A26" s="39"/>
      <c r="B26" s="287" t="s">
        <v>225</v>
      </c>
      <c r="C26" s="274" t="s">
        <v>14</v>
      </c>
      <c r="D26" s="275" t="s">
        <v>230</v>
      </c>
      <c r="E26" s="276" t="s">
        <v>231</v>
      </c>
      <c r="F26" s="277">
        <v>136041.8</v>
      </c>
      <c r="G26" s="277">
        <v>34010.4</v>
      </c>
      <c r="H26" s="288">
        <f t="shared" si="0"/>
        <v>25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15.75">
      <c r="A27" s="39"/>
      <c r="B27" s="286" t="s">
        <v>191</v>
      </c>
      <c r="C27" s="269" t="s">
        <v>4</v>
      </c>
      <c r="D27" s="270" t="s">
        <v>182</v>
      </c>
      <c r="E27" s="271" t="s">
        <v>150</v>
      </c>
      <c r="F27" s="272">
        <f>F28+F32</f>
        <v>28714.5</v>
      </c>
      <c r="G27" s="272">
        <f>G28+G32</f>
        <v>8250</v>
      </c>
      <c r="H27" s="267">
        <f t="shared" si="0"/>
        <v>28.7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s="44" customFormat="1" ht="31.5">
      <c r="A28" s="39"/>
      <c r="B28" s="286" t="s">
        <v>192</v>
      </c>
      <c r="C28" s="269" t="s">
        <v>4</v>
      </c>
      <c r="D28" s="270" t="s">
        <v>183</v>
      </c>
      <c r="E28" s="271" t="s">
        <v>13</v>
      </c>
      <c r="F28" s="272">
        <f>F29</f>
        <v>5115.1</v>
      </c>
      <c r="G28" s="272">
        <f>G29</f>
        <v>1350</v>
      </c>
      <c r="H28" s="267">
        <f t="shared" si="0"/>
        <v>26.4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31.5">
      <c r="A29" s="39"/>
      <c r="B29" s="286" t="s">
        <v>193</v>
      </c>
      <c r="C29" s="269" t="s">
        <v>4</v>
      </c>
      <c r="D29" s="270" t="s">
        <v>184</v>
      </c>
      <c r="E29" s="271" t="s">
        <v>152</v>
      </c>
      <c r="F29" s="272">
        <f>F30+F31</f>
        <v>5115.1</v>
      </c>
      <c r="G29" s="272">
        <f>G30+G31</f>
        <v>1350</v>
      </c>
      <c r="H29" s="267">
        <f t="shared" si="0"/>
        <v>26.4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s="45" customFormat="1" ht="47.25">
      <c r="A30" s="47"/>
      <c r="B30" s="287" t="s">
        <v>234</v>
      </c>
      <c r="C30" s="274" t="s">
        <v>14</v>
      </c>
      <c r="D30" s="275" t="s">
        <v>185</v>
      </c>
      <c r="E30" s="276" t="s">
        <v>156</v>
      </c>
      <c r="F30" s="277">
        <v>5107</v>
      </c>
      <c r="G30" s="277">
        <v>1350</v>
      </c>
      <c r="H30" s="265">
        <f t="shared" si="0"/>
        <v>26.4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s="46" customFormat="1" ht="63">
      <c r="A31" s="48"/>
      <c r="B31" s="287" t="s">
        <v>235</v>
      </c>
      <c r="C31" s="274" t="s">
        <v>14</v>
      </c>
      <c r="D31" s="275" t="s">
        <v>186</v>
      </c>
      <c r="E31" s="289" t="s">
        <v>157</v>
      </c>
      <c r="F31" s="277">
        <v>8.1</v>
      </c>
      <c r="G31" s="277">
        <v>0</v>
      </c>
      <c r="H31" s="265">
        <f t="shared" si="0"/>
        <v>0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s="28" customFormat="1" ht="31.5">
      <c r="A32" s="48"/>
      <c r="B32" s="290" t="s">
        <v>236</v>
      </c>
      <c r="C32" s="269" t="s">
        <v>4</v>
      </c>
      <c r="D32" s="270" t="s">
        <v>187</v>
      </c>
      <c r="E32" s="271" t="s">
        <v>158</v>
      </c>
      <c r="F32" s="272">
        <f>F33</f>
        <v>23599.4</v>
      </c>
      <c r="G32" s="272">
        <f>G33</f>
        <v>6900</v>
      </c>
      <c r="H32" s="267">
        <f t="shared" si="0"/>
        <v>29.2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28" customFormat="1" ht="47.25">
      <c r="A33" s="48"/>
      <c r="B33" s="268" t="s">
        <v>237</v>
      </c>
      <c r="C33" s="269" t="s">
        <v>4</v>
      </c>
      <c r="D33" s="270" t="s">
        <v>188</v>
      </c>
      <c r="E33" s="271" t="s">
        <v>159</v>
      </c>
      <c r="F33" s="272">
        <f>F34+F35</f>
        <v>23599.4</v>
      </c>
      <c r="G33" s="272">
        <f>G34+G35</f>
        <v>6900</v>
      </c>
      <c r="H33" s="267">
        <f t="shared" si="0"/>
        <v>29.2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18" s="28" customFormat="1" ht="31.5">
      <c r="A34" s="48"/>
      <c r="B34" s="273" t="s">
        <v>238</v>
      </c>
      <c r="C34" s="274" t="s">
        <v>14</v>
      </c>
      <c r="D34" s="275" t="s">
        <v>189</v>
      </c>
      <c r="E34" s="276" t="s">
        <v>160</v>
      </c>
      <c r="F34" s="277">
        <v>14951.5</v>
      </c>
      <c r="G34" s="277">
        <v>4500</v>
      </c>
      <c r="H34" s="281">
        <f t="shared" si="0"/>
        <v>30.1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28" customFormat="1" ht="31.5">
      <c r="A35" s="48"/>
      <c r="B35" s="273" t="s">
        <v>239</v>
      </c>
      <c r="C35" s="274" t="s">
        <v>14</v>
      </c>
      <c r="D35" s="275" t="s">
        <v>190</v>
      </c>
      <c r="E35" s="276" t="s">
        <v>161</v>
      </c>
      <c r="F35" s="277">
        <v>8647.9</v>
      </c>
      <c r="G35" s="277">
        <v>2400</v>
      </c>
      <c r="H35" s="281">
        <f t="shared" si="0"/>
        <v>27.8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8" s="28" customFormat="1" ht="15.75">
      <c r="A36" s="48"/>
      <c r="B36" s="291"/>
      <c r="C36" s="292"/>
      <c r="D36" s="293"/>
      <c r="E36" s="294" t="s">
        <v>15</v>
      </c>
      <c r="F36" s="295">
        <f>F9+F22</f>
        <v>171684.59999999998</v>
      </c>
      <c r="G36" s="295">
        <f>G9+G22</f>
        <v>43756.3</v>
      </c>
      <c r="H36" s="296">
        <f t="shared" si="0"/>
        <v>25.5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2:9" ht="12.75">
      <c r="B37" s="39"/>
      <c r="C37" s="39"/>
      <c r="D37" s="39"/>
      <c r="E37" s="39"/>
      <c r="F37" s="39"/>
      <c r="G37" s="39"/>
      <c r="H37" s="39"/>
      <c r="I37" s="39"/>
    </row>
    <row r="38" spans="2:9" ht="12.75">
      <c r="B38" s="39"/>
      <c r="C38" s="39"/>
      <c r="D38" s="39"/>
      <c r="E38" s="39"/>
      <c r="F38" s="39"/>
      <c r="G38" s="39"/>
      <c r="H38" s="39"/>
      <c r="I38" s="39"/>
    </row>
    <row r="39" spans="2:9" ht="12.75">
      <c r="B39" s="39"/>
      <c r="C39" s="39"/>
      <c r="D39" s="39"/>
      <c r="E39" s="39"/>
      <c r="F39" s="39"/>
      <c r="G39" s="39"/>
      <c r="H39" s="39"/>
      <c r="I39" s="39"/>
    </row>
    <row r="40" spans="2:9" ht="12.75">
      <c r="B40" s="39"/>
      <c r="C40" s="39"/>
      <c r="D40" s="39"/>
      <c r="E40" s="39"/>
      <c r="F40" s="39"/>
      <c r="G40" s="39"/>
      <c r="H40" s="39"/>
      <c r="I40" s="39"/>
    </row>
    <row r="41" spans="2:9" ht="12.75">
      <c r="B41" s="39"/>
      <c r="C41" s="39"/>
      <c r="D41" s="39"/>
      <c r="E41" s="39"/>
      <c r="F41" s="39"/>
      <c r="G41" s="39"/>
      <c r="H41" s="39"/>
      <c r="I41" s="39"/>
    </row>
    <row r="42" spans="2:9" ht="12.75">
      <c r="B42" s="39"/>
      <c r="C42" s="39"/>
      <c r="D42" s="39"/>
      <c r="E42" s="39"/>
      <c r="F42" s="39"/>
      <c r="G42" s="39"/>
      <c r="H42" s="39"/>
      <c r="I42" s="39"/>
    </row>
  </sheetData>
  <sheetProtection/>
  <mergeCells count="4">
    <mergeCell ref="C8:D8"/>
    <mergeCell ref="F3:H3"/>
    <mergeCell ref="E1:F1"/>
    <mergeCell ref="D6:E6"/>
  </mergeCells>
  <printOptions horizontalCentered="1"/>
  <pageMargins left="0.35433070866141736" right="0.15748031496062992" top="0.31496062992125984" bottom="0" header="0.2755905511811024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4"/>
  <sheetViews>
    <sheetView zoomScale="81" zoomScaleNormal="81" zoomScalePageLayoutView="0" workbookViewId="0" topLeftCell="A67">
      <selection activeCell="C85" sqref="C85:H86"/>
    </sheetView>
  </sheetViews>
  <sheetFormatPr defaultColWidth="9.140625" defaultRowHeight="12.75"/>
  <cols>
    <col min="1" max="1" width="93.140625" style="0" customWidth="1"/>
    <col min="2" max="2" width="8.140625" style="0" customWidth="1"/>
    <col min="3" max="3" width="11.8515625" style="0" customWidth="1"/>
    <col min="4" max="4" width="14.57421875" style="0" customWidth="1"/>
    <col min="5" max="5" width="10.140625" style="0" customWidth="1"/>
    <col min="6" max="6" width="16.00390625" style="0" customWidth="1"/>
    <col min="7" max="7" width="13.8515625" style="0" customWidth="1"/>
    <col min="8" max="8" width="13.28125" style="0" customWidth="1"/>
  </cols>
  <sheetData>
    <row r="1" spans="1:8" ht="15.75">
      <c r="A1" s="2" t="s">
        <v>94</v>
      </c>
      <c r="D1" s="2"/>
      <c r="E1" s="2"/>
      <c r="F1" s="31"/>
      <c r="G1" s="310" t="s">
        <v>95</v>
      </c>
      <c r="H1" s="310"/>
    </row>
    <row r="2" spans="1:8" ht="18" customHeight="1">
      <c r="A2" s="4"/>
      <c r="C2" s="23"/>
      <c r="D2" s="299" t="s">
        <v>272</v>
      </c>
      <c r="E2" s="299"/>
      <c r="F2" s="299"/>
      <c r="G2" s="299"/>
      <c r="H2" s="299"/>
    </row>
    <row r="3" spans="1:8" ht="18" customHeight="1">
      <c r="A3" s="4"/>
      <c r="C3" s="23"/>
      <c r="D3" s="33"/>
      <c r="E3" s="33"/>
      <c r="F3" s="33"/>
      <c r="G3" s="33"/>
      <c r="H3" s="33"/>
    </row>
    <row r="4" spans="1:8" ht="16.5">
      <c r="A4" s="301" t="s">
        <v>93</v>
      </c>
      <c r="B4" s="301"/>
      <c r="C4" s="301"/>
      <c r="D4" s="301"/>
      <c r="E4" s="301"/>
      <c r="F4" s="301"/>
      <c r="G4" s="301"/>
      <c r="H4" s="301"/>
    </row>
    <row r="5" spans="1:8" ht="16.5">
      <c r="A5" s="301" t="s">
        <v>271</v>
      </c>
      <c r="B5" s="301"/>
      <c r="C5" s="301"/>
      <c r="D5" s="301"/>
      <c r="E5" s="301"/>
      <c r="F5" s="301"/>
      <c r="G5" s="301"/>
      <c r="H5" s="301"/>
    </row>
    <row r="7" spans="6:14" ht="14.25">
      <c r="F7" s="6"/>
      <c r="H7" s="6" t="s">
        <v>44</v>
      </c>
      <c r="M7" s="30"/>
      <c r="N7" s="30"/>
    </row>
    <row r="8" spans="1:8" ht="12.75" customHeight="1">
      <c r="A8" s="302" t="s">
        <v>18</v>
      </c>
      <c r="B8" s="302" t="s">
        <v>19</v>
      </c>
      <c r="C8" s="304" t="s">
        <v>20</v>
      </c>
      <c r="D8" s="304" t="s">
        <v>21</v>
      </c>
      <c r="E8" s="306" t="s">
        <v>22</v>
      </c>
      <c r="F8" s="308" t="s">
        <v>278</v>
      </c>
      <c r="G8" s="308" t="s">
        <v>16</v>
      </c>
      <c r="H8" s="308" t="s">
        <v>17</v>
      </c>
    </row>
    <row r="9" spans="1:8" ht="35.25" customHeight="1">
      <c r="A9" s="303"/>
      <c r="B9" s="303"/>
      <c r="C9" s="305"/>
      <c r="D9" s="305"/>
      <c r="E9" s="307"/>
      <c r="F9" s="309"/>
      <c r="G9" s="311"/>
      <c r="H9" s="311"/>
    </row>
    <row r="10" spans="1:8" ht="17.25" customHeight="1">
      <c r="A10" s="120" t="s">
        <v>102</v>
      </c>
      <c r="B10" s="121"/>
      <c r="C10" s="122"/>
      <c r="D10" s="123"/>
      <c r="E10" s="123"/>
      <c r="F10" s="124">
        <f>F11</f>
        <v>7417.8</v>
      </c>
      <c r="G10" s="124">
        <f>G12+G15</f>
        <v>1809.1</v>
      </c>
      <c r="H10" s="125">
        <f>ROUND(G10/F10*100,1)</f>
        <v>24.4</v>
      </c>
    </row>
    <row r="11" spans="1:8" ht="21" customHeight="1">
      <c r="A11" s="126" t="s">
        <v>23</v>
      </c>
      <c r="B11" s="127">
        <v>924</v>
      </c>
      <c r="C11" s="128">
        <v>100</v>
      </c>
      <c r="D11" s="129"/>
      <c r="E11" s="129"/>
      <c r="F11" s="130">
        <f>F12+F15</f>
        <v>7417.8</v>
      </c>
      <c r="G11" s="130">
        <f>G12+G15</f>
        <v>1809.1</v>
      </c>
      <c r="H11" s="131">
        <f aca="true" t="shared" si="0" ref="H11:H90">ROUND(G11/F11*100,1)</f>
        <v>24.4</v>
      </c>
    </row>
    <row r="12" spans="1:8" ht="37.5" customHeight="1">
      <c r="A12" s="34" t="s">
        <v>24</v>
      </c>
      <c r="B12" s="132">
        <v>924</v>
      </c>
      <c r="C12" s="133">
        <v>102</v>
      </c>
      <c r="D12" s="134"/>
      <c r="E12" s="134"/>
      <c r="F12" s="130">
        <f>F13</f>
        <v>1534.5</v>
      </c>
      <c r="G12" s="130">
        <f>G13</f>
        <v>399.9</v>
      </c>
      <c r="H12" s="131">
        <f t="shared" si="0"/>
        <v>26.1</v>
      </c>
    </row>
    <row r="13" spans="1:8" ht="16.5" customHeight="1">
      <c r="A13" s="141" t="s">
        <v>64</v>
      </c>
      <c r="B13" s="127">
        <v>924</v>
      </c>
      <c r="C13" s="128">
        <v>102</v>
      </c>
      <c r="D13" s="129" t="s">
        <v>96</v>
      </c>
      <c r="E13" s="129"/>
      <c r="F13" s="130">
        <f>F14</f>
        <v>1534.5</v>
      </c>
      <c r="G13" s="130">
        <f>G14</f>
        <v>399.9</v>
      </c>
      <c r="H13" s="131">
        <f t="shared" si="0"/>
        <v>26.1</v>
      </c>
    </row>
    <row r="14" spans="1:8" ht="50.25" customHeight="1">
      <c r="A14" s="51" t="s">
        <v>65</v>
      </c>
      <c r="B14" s="135">
        <v>924</v>
      </c>
      <c r="C14" s="136">
        <v>102</v>
      </c>
      <c r="D14" s="137" t="s">
        <v>96</v>
      </c>
      <c r="E14" s="137" t="s">
        <v>66</v>
      </c>
      <c r="F14" s="138">
        <v>1534.5</v>
      </c>
      <c r="G14" s="138">
        <v>399.9</v>
      </c>
      <c r="H14" s="139">
        <f t="shared" si="0"/>
        <v>26.1</v>
      </c>
    </row>
    <row r="15" spans="1:8" ht="31.5">
      <c r="A15" s="34" t="s">
        <v>25</v>
      </c>
      <c r="B15" s="132">
        <v>924</v>
      </c>
      <c r="C15" s="133">
        <v>103</v>
      </c>
      <c r="D15" s="129"/>
      <c r="E15" s="134"/>
      <c r="F15" s="130">
        <f>F16+F18+F20+F24</f>
        <v>5883.3</v>
      </c>
      <c r="G15" s="130">
        <f>G16+G18+G20+G24</f>
        <v>1409.2</v>
      </c>
      <c r="H15" s="131">
        <f t="shared" si="0"/>
        <v>24</v>
      </c>
    </row>
    <row r="16" spans="1:8" ht="20.25" customHeight="1">
      <c r="A16" s="141" t="s">
        <v>164</v>
      </c>
      <c r="B16" s="127">
        <v>924</v>
      </c>
      <c r="C16" s="128">
        <v>103</v>
      </c>
      <c r="D16" s="129" t="s">
        <v>97</v>
      </c>
      <c r="E16" s="134"/>
      <c r="F16" s="130">
        <f>F17</f>
        <v>2585.3</v>
      </c>
      <c r="G16" s="130">
        <f>G17</f>
        <v>822</v>
      </c>
      <c r="H16" s="131">
        <f t="shared" si="0"/>
        <v>31.8</v>
      </c>
    </row>
    <row r="17" spans="1:8" ht="47.25" customHeight="1">
      <c r="A17" s="51" t="s">
        <v>65</v>
      </c>
      <c r="B17" s="135">
        <v>924</v>
      </c>
      <c r="C17" s="136">
        <v>103</v>
      </c>
      <c r="D17" s="137" t="s">
        <v>97</v>
      </c>
      <c r="E17" s="140" t="s">
        <v>66</v>
      </c>
      <c r="F17" s="138">
        <v>2585.3</v>
      </c>
      <c r="G17" s="138">
        <v>822</v>
      </c>
      <c r="H17" s="139">
        <f t="shared" si="0"/>
        <v>31.8</v>
      </c>
    </row>
    <row r="18" spans="1:8" s="22" customFormat="1" ht="19.5" customHeight="1">
      <c r="A18" s="141" t="s">
        <v>165</v>
      </c>
      <c r="B18" s="127">
        <v>924</v>
      </c>
      <c r="C18" s="128">
        <v>103</v>
      </c>
      <c r="D18" s="129" t="s">
        <v>98</v>
      </c>
      <c r="E18" s="129"/>
      <c r="F18" s="130">
        <f>F19</f>
        <v>256.2</v>
      </c>
      <c r="G18" s="130">
        <f>G19</f>
        <v>61</v>
      </c>
      <c r="H18" s="131">
        <f t="shared" si="0"/>
        <v>23.8</v>
      </c>
    </row>
    <row r="19" spans="1:8" ht="51" customHeight="1">
      <c r="A19" s="51" t="s">
        <v>65</v>
      </c>
      <c r="B19" s="135">
        <v>924</v>
      </c>
      <c r="C19" s="136">
        <v>103</v>
      </c>
      <c r="D19" s="137" t="s">
        <v>98</v>
      </c>
      <c r="E19" s="137" t="s">
        <v>66</v>
      </c>
      <c r="F19" s="138">
        <v>256.2</v>
      </c>
      <c r="G19" s="138">
        <v>61</v>
      </c>
      <c r="H19" s="139">
        <f>ROUND(G19/F19*100,1)</f>
        <v>23.8</v>
      </c>
    </row>
    <row r="20" spans="1:8" s="22" customFormat="1" ht="32.25" customHeight="1">
      <c r="A20" s="141" t="s">
        <v>166</v>
      </c>
      <c r="B20" s="127">
        <v>924</v>
      </c>
      <c r="C20" s="128">
        <v>103</v>
      </c>
      <c r="D20" s="129" t="s">
        <v>99</v>
      </c>
      <c r="E20" s="129"/>
      <c r="F20" s="130">
        <f>F21+F22+F23</f>
        <v>2945.8</v>
      </c>
      <c r="G20" s="130">
        <f>G21+G22+G23</f>
        <v>502.2</v>
      </c>
      <c r="H20" s="131">
        <f t="shared" si="0"/>
        <v>17</v>
      </c>
    </row>
    <row r="21" spans="1:8" ht="46.5" customHeight="1">
      <c r="A21" s="51" t="s">
        <v>65</v>
      </c>
      <c r="B21" s="135">
        <v>924</v>
      </c>
      <c r="C21" s="136">
        <v>103</v>
      </c>
      <c r="D21" s="137" t="s">
        <v>99</v>
      </c>
      <c r="E21" s="137" t="s">
        <v>66</v>
      </c>
      <c r="F21" s="138">
        <v>2092.8</v>
      </c>
      <c r="G21" s="142">
        <v>440</v>
      </c>
      <c r="H21" s="139">
        <f t="shared" si="0"/>
        <v>21</v>
      </c>
    </row>
    <row r="22" spans="1:8" ht="17.25" customHeight="1">
      <c r="A22" s="51" t="s">
        <v>197</v>
      </c>
      <c r="B22" s="135">
        <v>924</v>
      </c>
      <c r="C22" s="136">
        <v>103</v>
      </c>
      <c r="D22" s="137" t="s">
        <v>99</v>
      </c>
      <c r="E22" s="137" t="s">
        <v>67</v>
      </c>
      <c r="F22" s="143">
        <v>852</v>
      </c>
      <c r="G22" s="142">
        <v>62.2</v>
      </c>
      <c r="H22" s="139">
        <f t="shared" si="0"/>
        <v>7.3</v>
      </c>
    </row>
    <row r="23" spans="1:8" ht="17.25" customHeight="1">
      <c r="A23" s="51" t="s">
        <v>68</v>
      </c>
      <c r="B23" s="135">
        <v>924</v>
      </c>
      <c r="C23" s="136">
        <v>103</v>
      </c>
      <c r="D23" s="137" t="s">
        <v>99</v>
      </c>
      <c r="E23" s="137" t="s">
        <v>61</v>
      </c>
      <c r="F23" s="143">
        <v>1</v>
      </c>
      <c r="G23" s="142">
        <v>0</v>
      </c>
      <c r="H23" s="144">
        <f t="shared" si="0"/>
        <v>0</v>
      </c>
    </row>
    <row r="24" spans="1:8" s="22" customFormat="1" ht="31.5" customHeight="1">
      <c r="A24" s="35" t="s">
        <v>101</v>
      </c>
      <c r="B24" s="127">
        <v>924</v>
      </c>
      <c r="C24" s="128">
        <v>103</v>
      </c>
      <c r="D24" s="129" t="s">
        <v>99</v>
      </c>
      <c r="E24" s="129"/>
      <c r="F24" s="130">
        <f>F25</f>
        <v>96</v>
      </c>
      <c r="G24" s="130">
        <f>G25</f>
        <v>24</v>
      </c>
      <c r="H24" s="144">
        <f t="shared" si="0"/>
        <v>25</v>
      </c>
    </row>
    <row r="25" spans="1:8" ht="17.25" customHeight="1">
      <c r="A25" s="51" t="s">
        <v>68</v>
      </c>
      <c r="B25" s="135">
        <v>924</v>
      </c>
      <c r="C25" s="136">
        <v>103</v>
      </c>
      <c r="D25" s="137" t="s">
        <v>99</v>
      </c>
      <c r="E25" s="137" t="s">
        <v>61</v>
      </c>
      <c r="F25" s="143">
        <v>96</v>
      </c>
      <c r="G25" s="142">
        <v>24</v>
      </c>
      <c r="H25" s="185">
        <f>ROUND(G25/F25*100,1)</f>
        <v>25</v>
      </c>
    </row>
    <row r="26" spans="1:8" ht="17.25" customHeight="1">
      <c r="A26" s="145" t="s">
        <v>103</v>
      </c>
      <c r="B26" s="146">
        <v>969</v>
      </c>
      <c r="C26" s="147"/>
      <c r="D26" s="148"/>
      <c r="E26" s="148"/>
      <c r="F26" s="149">
        <f>F27+F58+F62+F69+F91+F95+F126+F130+F114</f>
        <v>176266.8</v>
      </c>
      <c r="G26" s="149">
        <f>G27+G58+G62+G69+G91+G95+G114+G126+G130</f>
        <v>32016.2</v>
      </c>
      <c r="H26" s="131">
        <f t="shared" si="0"/>
        <v>18.2</v>
      </c>
    </row>
    <row r="27" spans="1:8" ht="17.25" customHeight="1">
      <c r="A27" s="150" t="s">
        <v>23</v>
      </c>
      <c r="B27" s="146">
        <v>969</v>
      </c>
      <c r="C27" s="151">
        <v>100</v>
      </c>
      <c r="D27" s="134"/>
      <c r="E27" s="134"/>
      <c r="F27" s="130">
        <f>F28+F38+F41</f>
        <v>37093.5</v>
      </c>
      <c r="G27" s="130">
        <f>G28+G38+G41</f>
        <v>8224.7</v>
      </c>
      <c r="H27" s="131">
        <f t="shared" si="0"/>
        <v>22.2</v>
      </c>
    </row>
    <row r="28" spans="1:8" ht="48.75" customHeight="1">
      <c r="A28" s="34" t="s">
        <v>27</v>
      </c>
      <c r="B28" s="132">
        <v>969</v>
      </c>
      <c r="C28" s="133">
        <v>104</v>
      </c>
      <c r="D28" s="134"/>
      <c r="E28" s="134"/>
      <c r="F28" s="130">
        <f>F29+F31+F35</f>
        <v>36506.9</v>
      </c>
      <c r="G28" s="130">
        <f>G29+G31+G46+G35</f>
        <v>8224.7</v>
      </c>
      <c r="H28" s="131">
        <f t="shared" si="0"/>
        <v>22.5</v>
      </c>
    </row>
    <row r="29" spans="1:8" ht="33" customHeight="1">
      <c r="A29" s="58" t="s">
        <v>153</v>
      </c>
      <c r="B29" s="132">
        <v>969</v>
      </c>
      <c r="C29" s="133">
        <v>104</v>
      </c>
      <c r="D29" s="134" t="s">
        <v>104</v>
      </c>
      <c r="E29" s="134"/>
      <c r="F29" s="130">
        <f>F30</f>
        <v>1534.5</v>
      </c>
      <c r="G29" s="130">
        <f>G30</f>
        <v>212.7</v>
      </c>
      <c r="H29" s="131">
        <f t="shared" si="0"/>
        <v>13.9</v>
      </c>
    </row>
    <row r="30" spans="1:8" ht="52.5" customHeight="1">
      <c r="A30" s="51" t="s">
        <v>65</v>
      </c>
      <c r="B30" s="153">
        <v>969</v>
      </c>
      <c r="C30" s="152">
        <v>104</v>
      </c>
      <c r="D30" s="140" t="s">
        <v>104</v>
      </c>
      <c r="E30" s="140" t="s">
        <v>66</v>
      </c>
      <c r="F30" s="138">
        <v>1534.5</v>
      </c>
      <c r="G30" s="154">
        <v>212.7</v>
      </c>
      <c r="H30" s="139">
        <f t="shared" si="0"/>
        <v>13.9</v>
      </c>
    </row>
    <row r="31" spans="1:8" ht="33.75" customHeight="1">
      <c r="A31" s="141" t="s">
        <v>154</v>
      </c>
      <c r="B31" s="127">
        <v>969</v>
      </c>
      <c r="C31" s="128">
        <v>104</v>
      </c>
      <c r="D31" s="134" t="s">
        <v>105</v>
      </c>
      <c r="E31" s="219"/>
      <c r="F31" s="130">
        <f>F32+F33+F34</f>
        <v>29865.4</v>
      </c>
      <c r="G31" s="130">
        <f>G32+G33+G34</f>
        <v>6809.6</v>
      </c>
      <c r="H31" s="131">
        <f t="shared" si="0"/>
        <v>22.8</v>
      </c>
    </row>
    <row r="32" spans="1:8" ht="45" customHeight="1">
      <c r="A32" s="51" t="s">
        <v>65</v>
      </c>
      <c r="B32" s="135">
        <v>969</v>
      </c>
      <c r="C32" s="136">
        <v>104</v>
      </c>
      <c r="D32" s="140" t="s">
        <v>105</v>
      </c>
      <c r="E32" s="137" t="s">
        <v>66</v>
      </c>
      <c r="F32" s="143">
        <v>26513</v>
      </c>
      <c r="G32" s="143">
        <v>5947.6</v>
      </c>
      <c r="H32" s="139">
        <f t="shared" si="0"/>
        <v>22.4</v>
      </c>
    </row>
    <row r="33" spans="1:8" ht="17.25" customHeight="1">
      <c r="A33" s="51" t="s">
        <v>197</v>
      </c>
      <c r="B33" s="135">
        <v>969</v>
      </c>
      <c r="C33" s="136">
        <v>104</v>
      </c>
      <c r="D33" s="140" t="s">
        <v>105</v>
      </c>
      <c r="E33" s="137" t="s">
        <v>67</v>
      </c>
      <c r="F33" s="143">
        <v>3254.2</v>
      </c>
      <c r="G33" s="142">
        <v>796</v>
      </c>
      <c r="H33" s="139">
        <f t="shared" si="0"/>
        <v>24.5</v>
      </c>
    </row>
    <row r="34" spans="1:8" ht="17.25" customHeight="1">
      <c r="A34" s="51" t="s">
        <v>68</v>
      </c>
      <c r="B34" s="135">
        <v>969</v>
      </c>
      <c r="C34" s="136">
        <v>104</v>
      </c>
      <c r="D34" s="140" t="s">
        <v>105</v>
      </c>
      <c r="E34" s="137" t="s">
        <v>61</v>
      </c>
      <c r="F34" s="143">
        <v>98.2</v>
      </c>
      <c r="G34" s="142">
        <v>66</v>
      </c>
      <c r="H34" s="139">
        <f t="shared" si="0"/>
        <v>67.2</v>
      </c>
    </row>
    <row r="35" spans="1:8" ht="48.75" customHeight="1">
      <c r="A35" s="58" t="s">
        <v>113</v>
      </c>
      <c r="B35" s="127">
        <v>969</v>
      </c>
      <c r="C35" s="128">
        <v>104</v>
      </c>
      <c r="D35" s="134" t="s">
        <v>114</v>
      </c>
      <c r="E35" s="129"/>
      <c r="F35" s="220">
        <f>F36+F37</f>
        <v>5107</v>
      </c>
      <c r="G35" s="221">
        <f>G36+G37</f>
        <v>1202.4</v>
      </c>
      <c r="H35" s="131">
        <f t="shared" si="0"/>
        <v>23.5</v>
      </c>
    </row>
    <row r="36" spans="1:8" ht="49.5" customHeight="1">
      <c r="A36" s="51" t="s">
        <v>65</v>
      </c>
      <c r="B36" s="135">
        <v>969</v>
      </c>
      <c r="C36" s="136">
        <v>104</v>
      </c>
      <c r="D36" s="140" t="s">
        <v>114</v>
      </c>
      <c r="E36" s="137" t="s">
        <v>66</v>
      </c>
      <c r="F36" s="155">
        <v>4739.5</v>
      </c>
      <c r="G36" s="156">
        <v>1168.4</v>
      </c>
      <c r="H36" s="184">
        <f t="shared" si="0"/>
        <v>24.7</v>
      </c>
    </row>
    <row r="37" spans="1:8" ht="18.75" customHeight="1">
      <c r="A37" s="51" t="s">
        <v>197</v>
      </c>
      <c r="B37" s="135">
        <v>969</v>
      </c>
      <c r="C37" s="136">
        <v>104</v>
      </c>
      <c r="D37" s="140" t="s">
        <v>114</v>
      </c>
      <c r="E37" s="137" t="s">
        <v>67</v>
      </c>
      <c r="F37" s="143">
        <v>367.5</v>
      </c>
      <c r="G37" s="154">
        <v>34</v>
      </c>
      <c r="H37" s="139">
        <f t="shared" si="0"/>
        <v>9.3</v>
      </c>
    </row>
    <row r="38" spans="1:8" ht="16.5" customHeight="1">
      <c r="A38" s="157" t="s">
        <v>28</v>
      </c>
      <c r="B38" s="158">
        <v>969</v>
      </c>
      <c r="C38" s="151">
        <v>111</v>
      </c>
      <c r="D38" s="159"/>
      <c r="E38" s="159"/>
      <c r="F38" s="149">
        <f>F39</f>
        <v>10</v>
      </c>
      <c r="G38" s="130">
        <f>G39</f>
        <v>0</v>
      </c>
      <c r="H38" s="131">
        <f t="shared" si="0"/>
        <v>0</v>
      </c>
    </row>
    <row r="39" spans="1:8" ht="17.25" customHeight="1">
      <c r="A39" s="222" t="s">
        <v>29</v>
      </c>
      <c r="B39" s="162">
        <v>969</v>
      </c>
      <c r="C39" s="151">
        <v>111</v>
      </c>
      <c r="D39" s="134" t="s">
        <v>116</v>
      </c>
      <c r="E39" s="134"/>
      <c r="F39" s="130">
        <f>F40</f>
        <v>10</v>
      </c>
      <c r="G39" s="130">
        <f>G40</f>
        <v>0</v>
      </c>
      <c r="H39" s="131">
        <f t="shared" si="0"/>
        <v>0</v>
      </c>
    </row>
    <row r="40" spans="1:8" ht="17.25" customHeight="1">
      <c r="A40" s="51" t="s">
        <v>68</v>
      </c>
      <c r="B40" s="160">
        <v>969</v>
      </c>
      <c r="C40" s="147">
        <v>111</v>
      </c>
      <c r="D40" s="140" t="s">
        <v>116</v>
      </c>
      <c r="E40" s="140" t="s">
        <v>61</v>
      </c>
      <c r="F40" s="138">
        <v>10</v>
      </c>
      <c r="G40" s="138">
        <v>0</v>
      </c>
      <c r="H40" s="131">
        <f t="shared" si="0"/>
        <v>0</v>
      </c>
    </row>
    <row r="41" spans="1:8" s="27" customFormat="1" ht="17.25" customHeight="1">
      <c r="A41" s="161" t="s">
        <v>26</v>
      </c>
      <c r="B41" s="162">
        <v>969</v>
      </c>
      <c r="C41" s="151">
        <v>113</v>
      </c>
      <c r="D41" s="134"/>
      <c r="E41" s="134"/>
      <c r="F41" s="130">
        <f>F42+F44+F46+F48+F50+F52+F54+F56</f>
        <v>576.6</v>
      </c>
      <c r="G41" s="130">
        <f>G42+G44+G46+G48+G50+G52+G54+G56</f>
        <v>0</v>
      </c>
      <c r="H41" s="131">
        <f t="shared" si="0"/>
        <v>0</v>
      </c>
    </row>
    <row r="42" spans="1:8" s="22" customFormat="1" ht="30.75" customHeight="1">
      <c r="A42" s="57" t="s">
        <v>212</v>
      </c>
      <c r="B42" s="162">
        <v>969</v>
      </c>
      <c r="C42" s="151">
        <v>113</v>
      </c>
      <c r="D42" s="129" t="s">
        <v>211</v>
      </c>
      <c r="E42" s="159"/>
      <c r="F42" s="149">
        <f>F43</f>
        <v>128.5</v>
      </c>
      <c r="G42" s="149">
        <f>G43</f>
        <v>0</v>
      </c>
      <c r="H42" s="131">
        <f t="shared" si="0"/>
        <v>0</v>
      </c>
    </row>
    <row r="43" spans="1:8" s="27" customFormat="1" ht="16.5" customHeight="1">
      <c r="A43" s="51" t="s">
        <v>197</v>
      </c>
      <c r="B43" s="163">
        <v>969</v>
      </c>
      <c r="C43" s="254">
        <v>113</v>
      </c>
      <c r="D43" s="137" t="s">
        <v>211</v>
      </c>
      <c r="E43" s="137" t="s">
        <v>67</v>
      </c>
      <c r="F43" s="143">
        <v>128.5</v>
      </c>
      <c r="G43" s="143">
        <v>0</v>
      </c>
      <c r="H43" s="131">
        <f t="shared" si="0"/>
        <v>0</v>
      </c>
    </row>
    <row r="44" spans="1:8" s="37" customFormat="1" ht="16.5" customHeight="1">
      <c r="A44" s="58" t="s">
        <v>117</v>
      </c>
      <c r="B44" s="164">
        <v>969</v>
      </c>
      <c r="C44" s="133">
        <v>113</v>
      </c>
      <c r="D44" s="129" t="s">
        <v>118</v>
      </c>
      <c r="E44" s="134"/>
      <c r="F44" s="130">
        <f>F45</f>
        <v>330</v>
      </c>
      <c r="G44" s="130">
        <f>G45</f>
        <v>0</v>
      </c>
      <c r="H44" s="131">
        <f aca="true" t="shared" si="1" ref="H44:H49">ROUND(G44/F44*100,1)</f>
        <v>0</v>
      </c>
    </row>
    <row r="45" spans="1:8" s="27" customFormat="1" ht="16.5" customHeight="1">
      <c r="A45" s="51" t="s">
        <v>197</v>
      </c>
      <c r="B45" s="163">
        <v>969</v>
      </c>
      <c r="C45" s="136">
        <v>113</v>
      </c>
      <c r="D45" s="137" t="s">
        <v>118</v>
      </c>
      <c r="E45" s="137" t="s">
        <v>67</v>
      </c>
      <c r="F45" s="143">
        <v>330</v>
      </c>
      <c r="G45" s="143">
        <v>0</v>
      </c>
      <c r="H45" s="139">
        <f t="shared" si="1"/>
        <v>0</v>
      </c>
    </row>
    <row r="46" spans="1:8" s="27" customFormat="1" ht="47.25">
      <c r="A46" s="58" t="s">
        <v>115</v>
      </c>
      <c r="B46" s="127">
        <v>969</v>
      </c>
      <c r="C46" s="128">
        <v>113</v>
      </c>
      <c r="D46" s="134" t="s">
        <v>173</v>
      </c>
      <c r="E46" s="255"/>
      <c r="F46" s="256">
        <f>F47</f>
        <v>8.1</v>
      </c>
      <c r="G46" s="174">
        <f>G47</f>
        <v>0</v>
      </c>
      <c r="H46" s="131">
        <f t="shared" si="1"/>
        <v>0</v>
      </c>
    </row>
    <row r="47" spans="1:8" s="27" customFormat="1" ht="16.5" customHeight="1">
      <c r="A47" s="51" t="s">
        <v>197</v>
      </c>
      <c r="B47" s="135">
        <v>969</v>
      </c>
      <c r="C47" s="136">
        <v>113</v>
      </c>
      <c r="D47" s="140" t="s">
        <v>173</v>
      </c>
      <c r="E47" s="257" t="s">
        <v>67</v>
      </c>
      <c r="F47" s="155">
        <v>8.1</v>
      </c>
      <c r="G47" s="142">
        <v>0</v>
      </c>
      <c r="H47" s="139">
        <f t="shared" si="1"/>
        <v>0</v>
      </c>
    </row>
    <row r="48" spans="1:8" s="27" customFormat="1" ht="31.5">
      <c r="A48" s="141" t="s">
        <v>77</v>
      </c>
      <c r="B48" s="168">
        <v>969</v>
      </c>
      <c r="C48" s="128">
        <v>113</v>
      </c>
      <c r="D48" s="129" t="s">
        <v>128</v>
      </c>
      <c r="E48" s="129"/>
      <c r="F48" s="130">
        <f>F49</f>
        <v>20</v>
      </c>
      <c r="G48" s="174">
        <f>G49</f>
        <v>0</v>
      </c>
      <c r="H48" s="131">
        <f t="shared" si="1"/>
        <v>0</v>
      </c>
    </row>
    <row r="49" spans="1:8" s="27" customFormat="1" ht="16.5" customHeight="1">
      <c r="A49" s="51" t="s">
        <v>197</v>
      </c>
      <c r="B49" s="163">
        <v>969</v>
      </c>
      <c r="C49" s="136">
        <v>113</v>
      </c>
      <c r="D49" s="137" t="s">
        <v>128</v>
      </c>
      <c r="E49" s="137" t="s">
        <v>67</v>
      </c>
      <c r="F49" s="138">
        <v>20</v>
      </c>
      <c r="G49" s="142">
        <f>G54</f>
        <v>0</v>
      </c>
      <c r="H49" s="139">
        <f t="shared" si="1"/>
        <v>0</v>
      </c>
    </row>
    <row r="50" spans="1:8" s="27" customFormat="1" ht="33" customHeight="1">
      <c r="A50" s="141" t="s">
        <v>273</v>
      </c>
      <c r="B50" s="168">
        <v>969</v>
      </c>
      <c r="C50" s="128">
        <v>113</v>
      </c>
      <c r="D50" s="129" t="s">
        <v>276</v>
      </c>
      <c r="E50" s="129"/>
      <c r="F50" s="220">
        <f>F51</f>
        <v>20</v>
      </c>
      <c r="G50" s="220">
        <f>G51</f>
        <v>0</v>
      </c>
      <c r="H50" s="131">
        <f t="shared" si="0"/>
        <v>0</v>
      </c>
    </row>
    <row r="51" spans="1:8" s="27" customFormat="1" ht="16.5" customHeight="1">
      <c r="A51" s="51" t="s">
        <v>197</v>
      </c>
      <c r="B51" s="163">
        <v>969</v>
      </c>
      <c r="C51" s="136">
        <v>113</v>
      </c>
      <c r="D51" s="137" t="s">
        <v>276</v>
      </c>
      <c r="E51" s="137" t="s">
        <v>67</v>
      </c>
      <c r="F51" s="143">
        <v>20</v>
      </c>
      <c r="G51" s="143">
        <v>0</v>
      </c>
      <c r="H51" s="139">
        <f t="shared" si="0"/>
        <v>0</v>
      </c>
    </row>
    <row r="52" spans="1:8" s="27" customFormat="1" ht="50.25" customHeight="1">
      <c r="A52" s="141" t="s">
        <v>249</v>
      </c>
      <c r="B52" s="168">
        <v>969</v>
      </c>
      <c r="C52" s="128">
        <v>113</v>
      </c>
      <c r="D52" s="129" t="s">
        <v>277</v>
      </c>
      <c r="E52" s="129"/>
      <c r="F52" s="220">
        <f>F53</f>
        <v>20</v>
      </c>
      <c r="G52" s="220">
        <f>G53</f>
        <v>0</v>
      </c>
      <c r="H52" s="131">
        <f t="shared" si="0"/>
        <v>0</v>
      </c>
    </row>
    <row r="53" spans="1:8" s="27" customFormat="1" ht="16.5" customHeight="1">
      <c r="A53" s="51" t="s">
        <v>197</v>
      </c>
      <c r="B53" s="163">
        <v>969</v>
      </c>
      <c r="C53" s="136">
        <v>113</v>
      </c>
      <c r="D53" s="137" t="s">
        <v>277</v>
      </c>
      <c r="E53" s="137" t="s">
        <v>67</v>
      </c>
      <c r="F53" s="143">
        <v>20</v>
      </c>
      <c r="G53" s="143">
        <v>0</v>
      </c>
      <c r="H53" s="139">
        <f t="shared" si="0"/>
        <v>0</v>
      </c>
    </row>
    <row r="54" spans="1:8" s="27" customFormat="1" ht="48.75" customHeight="1">
      <c r="A54" s="141" t="s">
        <v>121</v>
      </c>
      <c r="B54" s="168">
        <v>969</v>
      </c>
      <c r="C54" s="128">
        <v>113</v>
      </c>
      <c r="D54" s="129" t="s">
        <v>122</v>
      </c>
      <c r="E54" s="129"/>
      <c r="F54" s="220">
        <f>F55</f>
        <v>20</v>
      </c>
      <c r="G54" s="220">
        <f>G55</f>
        <v>0</v>
      </c>
      <c r="H54" s="131">
        <f t="shared" si="0"/>
        <v>0</v>
      </c>
    </row>
    <row r="55" spans="1:8" s="27" customFormat="1" ht="16.5" customHeight="1">
      <c r="A55" s="51" t="s">
        <v>197</v>
      </c>
      <c r="B55" s="163">
        <v>969</v>
      </c>
      <c r="C55" s="136">
        <v>113</v>
      </c>
      <c r="D55" s="137" t="s">
        <v>122</v>
      </c>
      <c r="E55" s="137" t="s">
        <v>67</v>
      </c>
      <c r="F55" s="143">
        <v>20</v>
      </c>
      <c r="G55" s="143">
        <v>0</v>
      </c>
      <c r="H55" s="139">
        <f t="shared" si="0"/>
        <v>0</v>
      </c>
    </row>
    <row r="56" spans="1:8" s="27" customFormat="1" ht="82.5" customHeight="1">
      <c r="A56" s="141" t="s">
        <v>167</v>
      </c>
      <c r="B56" s="168">
        <v>969</v>
      </c>
      <c r="C56" s="128">
        <v>113</v>
      </c>
      <c r="D56" s="129" t="s">
        <v>168</v>
      </c>
      <c r="E56" s="137"/>
      <c r="F56" s="220">
        <f>F57</f>
        <v>30</v>
      </c>
      <c r="G56" s="220">
        <f>G57</f>
        <v>0</v>
      </c>
      <c r="H56" s="131">
        <f t="shared" si="0"/>
        <v>0</v>
      </c>
    </row>
    <row r="57" spans="1:8" s="27" customFormat="1" ht="16.5" customHeight="1">
      <c r="A57" s="51" t="s">
        <v>197</v>
      </c>
      <c r="B57" s="163">
        <v>969</v>
      </c>
      <c r="C57" s="136">
        <v>113</v>
      </c>
      <c r="D57" s="137" t="s">
        <v>168</v>
      </c>
      <c r="E57" s="137" t="s">
        <v>67</v>
      </c>
      <c r="F57" s="143">
        <v>30</v>
      </c>
      <c r="G57" s="143">
        <v>0</v>
      </c>
      <c r="H57" s="139">
        <f t="shared" si="0"/>
        <v>0</v>
      </c>
    </row>
    <row r="58" spans="1:8" s="27" customFormat="1" ht="18" customHeight="1">
      <c r="A58" s="34" t="s">
        <v>30</v>
      </c>
      <c r="B58" s="164">
        <v>969</v>
      </c>
      <c r="C58" s="133">
        <v>300</v>
      </c>
      <c r="D58" s="134"/>
      <c r="E58" s="134"/>
      <c r="F58" s="130">
        <f aca="true" t="shared" si="2" ref="F58:G60">F59</f>
        <v>27.9</v>
      </c>
      <c r="G58" s="130">
        <f t="shared" si="2"/>
        <v>0</v>
      </c>
      <c r="H58" s="131">
        <f t="shared" si="0"/>
        <v>0</v>
      </c>
    </row>
    <row r="59" spans="1:8" s="27" customFormat="1" ht="33" customHeight="1">
      <c r="A59" s="59" t="s">
        <v>250</v>
      </c>
      <c r="B59" s="164">
        <v>969</v>
      </c>
      <c r="C59" s="133">
        <v>310</v>
      </c>
      <c r="D59" s="134" t="s">
        <v>123</v>
      </c>
      <c r="E59" s="134"/>
      <c r="F59" s="130">
        <f t="shared" si="2"/>
        <v>27.9</v>
      </c>
      <c r="G59" s="130">
        <f t="shared" si="2"/>
        <v>0</v>
      </c>
      <c r="H59" s="131">
        <f t="shared" si="0"/>
        <v>0</v>
      </c>
    </row>
    <row r="60" spans="1:8" s="27" customFormat="1" ht="46.5" customHeight="1">
      <c r="A60" s="34" t="s">
        <v>75</v>
      </c>
      <c r="B60" s="164">
        <v>969</v>
      </c>
      <c r="C60" s="133">
        <v>310</v>
      </c>
      <c r="D60" s="134" t="s">
        <v>123</v>
      </c>
      <c r="E60" s="134"/>
      <c r="F60" s="130">
        <f t="shared" si="2"/>
        <v>27.9</v>
      </c>
      <c r="G60" s="130">
        <f t="shared" si="2"/>
        <v>0</v>
      </c>
      <c r="H60" s="131">
        <f t="shared" si="0"/>
        <v>0</v>
      </c>
    </row>
    <row r="61" spans="1:8" s="27" customFormat="1" ht="18" customHeight="1">
      <c r="A61" s="51" t="s">
        <v>197</v>
      </c>
      <c r="B61" s="165">
        <v>969</v>
      </c>
      <c r="C61" s="152">
        <v>310</v>
      </c>
      <c r="D61" s="140" t="s">
        <v>123</v>
      </c>
      <c r="E61" s="140" t="s">
        <v>67</v>
      </c>
      <c r="F61" s="138">
        <v>27.9</v>
      </c>
      <c r="G61" s="138">
        <v>0</v>
      </c>
      <c r="H61" s="131">
        <f t="shared" si="0"/>
        <v>0</v>
      </c>
    </row>
    <row r="62" spans="1:8" s="22" customFormat="1" ht="16.5" customHeight="1">
      <c r="A62" s="34" t="s">
        <v>31</v>
      </c>
      <c r="B62" s="164">
        <v>969</v>
      </c>
      <c r="C62" s="133">
        <v>400</v>
      </c>
      <c r="D62" s="134"/>
      <c r="E62" s="134"/>
      <c r="F62" s="130">
        <f>F63+F66</f>
        <v>476.9</v>
      </c>
      <c r="G62" s="130">
        <f>G63+G66</f>
        <v>0</v>
      </c>
      <c r="H62" s="131">
        <f t="shared" si="0"/>
        <v>0</v>
      </c>
    </row>
    <row r="63" spans="1:8" s="27" customFormat="1" ht="16.5" customHeight="1">
      <c r="A63" s="34" t="s">
        <v>32</v>
      </c>
      <c r="B63" s="164">
        <v>969</v>
      </c>
      <c r="C63" s="133">
        <v>401</v>
      </c>
      <c r="D63" s="134"/>
      <c r="E63" s="134"/>
      <c r="F63" s="130">
        <f aca="true" t="shared" si="3" ref="F63:G65">F64</f>
        <v>456.9</v>
      </c>
      <c r="G63" s="130">
        <f t="shared" si="3"/>
        <v>0</v>
      </c>
      <c r="H63" s="131">
        <f t="shared" si="0"/>
        <v>0</v>
      </c>
    </row>
    <row r="64" spans="1:8" s="27" customFormat="1" ht="36.75" customHeight="1">
      <c r="A64" s="58" t="s">
        <v>194</v>
      </c>
      <c r="B64" s="164">
        <v>969</v>
      </c>
      <c r="C64" s="133">
        <v>401</v>
      </c>
      <c r="D64" s="134" t="s">
        <v>124</v>
      </c>
      <c r="E64" s="134"/>
      <c r="F64" s="130">
        <f t="shared" si="3"/>
        <v>456.9</v>
      </c>
      <c r="G64" s="130">
        <f t="shared" si="3"/>
        <v>0</v>
      </c>
      <c r="H64" s="131">
        <f t="shared" si="0"/>
        <v>0</v>
      </c>
    </row>
    <row r="65" spans="1:8" s="27" customFormat="1" ht="31.5">
      <c r="A65" s="38" t="s">
        <v>252</v>
      </c>
      <c r="B65" s="165">
        <v>969</v>
      </c>
      <c r="C65" s="152">
        <v>401</v>
      </c>
      <c r="D65" s="140" t="s">
        <v>124</v>
      </c>
      <c r="E65" s="140" t="s">
        <v>251</v>
      </c>
      <c r="F65" s="138">
        <v>456.9</v>
      </c>
      <c r="G65" s="138">
        <f t="shared" si="3"/>
        <v>0</v>
      </c>
      <c r="H65" s="139">
        <f t="shared" si="0"/>
        <v>0</v>
      </c>
    </row>
    <row r="66" spans="1:8" s="27" customFormat="1" ht="20.25" customHeight="1">
      <c r="A66" s="34" t="s">
        <v>125</v>
      </c>
      <c r="B66" s="164">
        <v>969</v>
      </c>
      <c r="C66" s="133">
        <v>412</v>
      </c>
      <c r="D66" s="134"/>
      <c r="E66" s="134"/>
      <c r="F66" s="130">
        <f>F67</f>
        <v>20</v>
      </c>
      <c r="G66" s="130">
        <f>G67</f>
        <v>0</v>
      </c>
      <c r="H66" s="131">
        <f t="shared" si="0"/>
        <v>0</v>
      </c>
    </row>
    <row r="67" spans="1:8" s="27" customFormat="1" ht="20.25" customHeight="1">
      <c r="A67" s="34" t="s">
        <v>126</v>
      </c>
      <c r="B67" s="164">
        <v>969</v>
      </c>
      <c r="C67" s="133">
        <v>412</v>
      </c>
      <c r="D67" s="134" t="s">
        <v>127</v>
      </c>
      <c r="E67" s="134"/>
      <c r="F67" s="130">
        <f>F68</f>
        <v>20</v>
      </c>
      <c r="G67" s="174">
        <f>G68</f>
        <v>0</v>
      </c>
      <c r="H67" s="131">
        <f t="shared" si="0"/>
        <v>0</v>
      </c>
    </row>
    <row r="68" spans="1:8" s="27" customFormat="1" ht="20.25" customHeight="1">
      <c r="A68" s="51" t="s">
        <v>197</v>
      </c>
      <c r="B68" s="165">
        <v>969</v>
      </c>
      <c r="C68" s="152">
        <v>412</v>
      </c>
      <c r="D68" s="140" t="s">
        <v>127</v>
      </c>
      <c r="E68" s="140" t="s">
        <v>67</v>
      </c>
      <c r="F68" s="138">
        <v>20</v>
      </c>
      <c r="G68" s="142">
        <v>0</v>
      </c>
      <c r="H68" s="139">
        <f t="shared" si="0"/>
        <v>0</v>
      </c>
    </row>
    <row r="69" spans="1:8" s="27" customFormat="1" ht="17.25" customHeight="1">
      <c r="A69" s="34" t="s">
        <v>33</v>
      </c>
      <c r="B69" s="164">
        <v>969</v>
      </c>
      <c r="C69" s="133">
        <v>500</v>
      </c>
      <c r="D69" s="134"/>
      <c r="E69" s="134"/>
      <c r="F69" s="130">
        <f>F70</f>
        <v>95303</v>
      </c>
      <c r="G69" s="130">
        <f>G70</f>
        <v>15090.7</v>
      </c>
      <c r="H69" s="131">
        <f t="shared" si="0"/>
        <v>15.8</v>
      </c>
    </row>
    <row r="70" spans="1:8" s="27" customFormat="1" ht="15" customHeight="1">
      <c r="A70" s="34" t="s">
        <v>34</v>
      </c>
      <c r="B70" s="164">
        <v>969</v>
      </c>
      <c r="C70" s="133">
        <v>503</v>
      </c>
      <c r="D70" s="134"/>
      <c r="E70" s="134"/>
      <c r="F70" s="130">
        <f>F71+F73+F77+F79+F81+F83+F87+F89+F75+F85</f>
        <v>95303</v>
      </c>
      <c r="G70" s="130">
        <f>G71+G73+G77+G79+G81+G83+G87+G89</f>
        <v>15090.7</v>
      </c>
      <c r="H70" s="131">
        <f t="shared" si="0"/>
        <v>15.8</v>
      </c>
    </row>
    <row r="71" spans="1:8" s="27" customFormat="1" ht="78.75">
      <c r="A71" s="251" t="s">
        <v>195</v>
      </c>
      <c r="B71" s="164">
        <v>969</v>
      </c>
      <c r="C71" s="133">
        <v>503</v>
      </c>
      <c r="D71" s="134" t="s">
        <v>196</v>
      </c>
      <c r="E71" s="134"/>
      <c r="F71" s="130">
        <f>F72</f>
        <v>43809</v>
      </c>
      <c r="G71" s="130">
        <f>G72</f>
        <v>0</v>
      </c>
      <c r="H71" s="131">
        <f t="shared" si="0"/>
        <v>0</v>
      </c>
    </row>
    <row r="72" spans="1:8" s="27" customFormat="1" ht="16.5" customHeight="1">
      <c r="A72" s="51" t="s">
        <v>197</v>
      </c>
      <c r="B72" s="165">
        <v>969</v>
      </c>
      <c r="C72" s="152">
        <v>503</v>
      </c>
      <c r="D72" s="140" t="s">
        <v>196</v>
      </c>
      <c r="E72" s="140" t="s">
        <v>67</v>
      </c>
      <c r="F72" s="138">
        <v>43809</v>
      </c>
      <c r="G72" s="142">
        <v>0</v>
      </c>
      <c r="H72" s="139">
        <f t="shared" si="0"/>
        <v>0</v>
      </c>
    </row>
    <row r="73" spans="1:8" s="27" customFormat="1" ht="31.5">
      <c r="A73" s="251" t="s">
        <v>253</v>
      </c>
      <c r="B73" s="164">
        <v>969</v>
      </c>
      <c r="C73" s="133">
        <v>503</v>
      </c>
      <c r="D73" s="134" t="s">
        <v>198</v>
      </c>
      <c r="E73" s="134"/>
      <c r="F73" s="130">
        <f>F74</f>
        <v>5000</v>
      </c>
      <c r="G73" s="130">
        <f>G74</f>
        <v>0</v>
      </c>
      <c r="H73" s="131">
        <f t="shared" si="0"/>
        <v>0</v>
      </c>
    </row>
    <row r="74" spans="1:8" s="27" customFormat="1" ht="16.5" customHeight="1">
      <c r="A74" s="51" t="s">
        <v>197</v>
      </c>
      <c r="B74" s="165">
        <v>969</v>
      </c>
      <c r="C74" s="152">
        <v>503</v>
      </c>
      <c r="D74" s="140" t="s">
        <v>198</v>
      </c>
      <c r="E74" s="140" t="s">
        <v>67</v>
      </c>
      <c r="F74" s="138">
        <v>5000</v>
      </c>
      <c r="G74" s="138">
        <v>0</v>
      </c>
      <c r="H74" s="139">
        <f t="shared" si="0"/>
        <v>0</v>
      </c>
    </row>
    <row r="75" spans="1:8" s="27" customFormat="1" ht="47.25">
      <c r="A75" s="251" t="s">
        <v>255</v>
      </c>
      <c r="B75" s="164">
        <v>969</v>
      </c>
      <c r="C75" s="133">
        <v>503</v>
      </c>
      <c r="D75" s="134" t="s">
        <v>254</v>
      </c>
      <c r="E75" s="134"/>
      <c r="F75" s="130">
        <f>F76</f>
        <v>685.1</v>
      </c>
      <c r="G75" s="130">
        <f>G76</f>
        <v>0</v>
      </c>
      <c r="H75" s="131">
        <f>ROUND(G75/F75*100,1)</f>
        <v>0</v>
      </c>
    </row>
    <row r="76" spans="1:8" s="27" customFormat="1" ht="16.5" customHeight="1">
      <c r="A76" s="51" t="s">
        <v>197</v>
      </c>
      <c r="B76" s="165">
        <v>969</v>
      </c>
      <c r="C76" s="152">
        <v>503</v>
      </c>
      <c r="D76" s="140" t="s">
        <v>254</v>
      </c>
      <c r="E76" s="140" t="s">
        <v>67</v>
      </c>
      <c r="F76" s="138">
        <v>685.1</v>
      </c>
      <c r="G76" s="138">
        <v>0</v>
      </c>
      <c r="H76" s="139">
        <f>ROUND(G76/F76*100,1)</f>
        <v>0</v>
      </c>
    </row>
    <row r="77" spans="1:8" s="27" customFormat="1" ht="47.25">
      <c r="A77" s="141" t="s">
        <v>199</v>
      </c>
      <c r="B77" s="168">
        <v>969</v>
      </c>
      <c r="C77" s="128">
        <v>503</v>
      </c>
      <c r="D77" s="129" t="s">
        <v>200</v>
      </c>
      <c r="E77" s="129"/>
      <c r="F77" s="220">
        <f>F78</f>
        <v>7972</v>
      </c>
      <c r="G77" s="174">
        <f>G78</f>
        <v>1267.5</v>
      </c>
      <c r="H77" s="131">
        <f aca="true" t="shared" si="4" ref="H77:H82">ROUND(G77/F77*100,1)</f>
        <v>15.9</v>
      </c>
    </row>
    <row r="78" spans="1:8" s="27" customFormat="1" ht="16.5" customHeight="1">
      <c r="A78" s="51" t="s">
        <v>197</v>
      </c>
      <c r="B78" s="163">
        <v>969</v>
      </c>
      <c r="C78" s="136">
        <v>503</v>
      </c>
      <c r="D78" s="137" t="s">
        <v>200</v>
      </c>
      <c r="E78" s="137" t="s">
        <v>67</v>
      </c>
      <c r="F78" s="143">
        <v>7972</v>
      </c>
      <c r="G78" s="142">
        <v>1267.5</v>
      </c>
      <c r="H78" s="131">
        <f t="shared" si="4"/>
        <v>15.9</v>
      </c>
    </row>
    <row r="79" spans="1:8" s="27" customFormat="1" ht="63">
      <c r="A79" s="252" t="s">
        <v>201</v>
      </c>
      <c r="B79" s="168">
        <v>969</v>
      </c>
      <c r="C79" s="128">
        <v>503</v>
      </c>
      <c r="D79" s="129" t="s">
        <v>202</v>
      </c>
      <c r="E79" s="129"/>
      <c r="F79" s="220">
        <f>F80</f>
        <v>1000</v>
      </c>
      <c r="G79" s="174">
        <f>G80</f>
        <v>773.2</v>
      </c>
      <c r="H79" s="131">
        <f>ROUND(G79/F79*100,1)</f>
        <v>77.3</v>
      </c>
    </row>
    <row r="80" spans="1:8" s="27" customFormat="1" ht="16.5" customHeight="1">
      <c r="A80" s="51" t="s">
        <v>197</v>
      </c>
      <c r="B80" s="163">
        <v>969</v>
      </c>
      <c r="C80" s="136">
        <v>503</v>
      </c>
      <c r="D80" s="137" t="s">
        <v>202</v>
      </c>
      <c r="E80" s="137" t="s">
        <v>67</v>
      </c>
      <c r="F80" s="143">
        <v>1000</v>
      </c>
      <c r="G80" s="142">
        <v>773.2</v>
      </c>
      <c r="H80" s="139">
        <f>ROUND(G80/F80*100,1)</f>
        <v>77.3</v>
      </c>
    </row>
    <row r="81" spans="1:8" s="27" customFormat="1" ht="63">
      <c r="A81" s="141" t="s">
        <v>203</v>
      </c>
      <c r="B81" s="168">
        <v>969</v>
      </c>
      <c r="C81" s="128">
        <v>503</v>
      </c>
      <c r="D81" s="129" t="s">
        <v>204</v>
      </c>
      <c r="E81" s="129"/>
      <c r="F81" s="220">
        <f>F82</f>
        <v>1198</v>
      </c>
      <c r="G81" s="174">
        <f>G82</f>
        <v>0</v>
      </c>
      <c r="H81" s="131">
        <f t="shared" si="4"/>
        <v>0</v>
      </c>
    </row>
    <row r="82" spans="1:8" s="27" customFormat="1" ht="16.5" customHeight="1">
      <c r="A82" s="51" t="s">
        <v>197</v>
      </c>
      <c r="B82" s="163">
        <v>969</v>
      </c>
      <c r="C82" s="136">
        <v>503</v>
      </c>
      <c r="D82" s="137" t="s">
        <v>204</v>
      </c>
      <c r="E82" s="137" t="s">
        <v>67</v>
      </c>
      <c r="F82" s="143">
        <v>1198</v>
      </c>
      <c r="G82" s="142">
        <v>0</v>
      </c>
      <c r="H82" s="139">
        <f t="shared" si="4"/>
        <v>0</v>
      </c>
    </row>
    <row r="83" spans="1:8" s="27" customFormat="1" ht="47.25">
      <c r="A83" s="58" t="s">
        <v>205</v>
      </c>
      <c r="B83" s="164">
        <v>969</v>
      </c>
      <c r="C83" s="133">
        <v>503</v>
      </c>
      <c r="D83" s="134" t="s">
        <v>206</v>
      </c>
      <c r="E83" s="134"/>
      <c r="F83" s="130">
        <f>F84</f>
        <v>33778.5</v>
      </c>
      <c r="G83" s="130">
        <f>G84</f>
        <v>13050</v>
      </c>
      <c r="H83" s="131">
        <f t="shared" si="0"/>
        <v>38.6</v>
      </c>
    </row>
    <row r="84" spans="1:8" s="27" customFormat="1" ht="16.5" customHeight="1">
      <c r="A84" s="51" t="s">
        <v>197</v>
      </c>
      <c r="B84" s="165">
        <v>969</v>
      </c>
      <c r="C84" s="152">
        <v>503</v>
      </c>
      <c r="D84" s="140" t="s">
        <v>206</v>
      </c>
      <c r="E84" s="140" t="s">
        <v>67</v>
      </c>
      <c r="F84" s="138">
        <v>33778.5</v>
      </c>
      <c r="G84" s="138">
        <v>13050</v>
      </c>
      <c r="H84" s="131">
        <f t="shared" si="0"/>
        <v>38.6</v>
      </c>
    </row>
    <row r="85" spans="1:8" s="27" customFormat="1" ht="63">
      <c r="A85" s="141" t="s">
        <v>275</v>
      </c>
      <c r="B85" s="168">
        <v>969</v>
      </c>
      <c r="C85" s="128">
        <v>503</v>
      </c>
      <c r="D85" s="129" t="s">
        <v>274</v>
      </c>
      <c r="E85" s="129"/>
      <c r="F85" s="220">
        <f>F86</f>
        <v>260.4</v>
      </c>
      <c r="G85" s="220">
        <f>G86</f>
        <v>0</v>
      </c>
      <c r="H85" s="131">
        <f>ROUND(G85/F85*100,1)</f>
        <v>0</v>
      </c>
    </row>
    <row r="86" spans="1:8" s="27" customFormat="1" ht="16.5" customHeight="1">
      <c r="A86" s="51" t="s">
        <v>197</v>
      </c>
      <c r="B86" s="163">
        <v>969</v>
      </c>
      <c r="C86" s="136">
        <v>503</v>
      </c>
      <c r="D86" s="137" t="s">
        <v>274</v>
      </c>
      <c r="E86" s="137" t="s">
        <v>67</v>
      </c>
      <c r="F86" s="143">
        <v>260.4</v>
      </c>
      <c r="G86" s="143">
        <v>0</v>
      </c>
      <c r="H86" s="139">
        <f>ROUND(G86/F86*100,1)</f>
        <v>0</v>
      </c>
    </row>
    <row r="87" spans="1:8" s="4" customFormat="1" ht="31.5">
      <c r="A87" s="141" t="s">
        <v>207</v>
      </c>
      <c r="B87" s="168">
        <v>969</v>
      </c>
      <c r="C87" s="128">
        <v>503</v>
      </c>
      <c r="D87" s="129" t="s">
        <v>208</v>
      </c>
      <c r="E87" s="129"/>
      <c r="F87" s="220">
        <f>F88</f>
        <v>1000</v>
      </c>
      <c r="G87" s="220">
        <f>G88</f>
        <v>0</v>
      </c>
      <c r="H87" s="131">
        <f t="shared" si="0"/>
        <v>0</v>
      </c>
    </row>
    <row r="88" spans="1:8" s="27" customFormat="1" ht="17.25" customHeight="1">
      <c r="A88" s="51" t="s">
        <v>197</v>
      </c>
      <c r="B88" s="163">
        <v>969</v>
      </c>
      <c r="C88" s="136">
        <v>503</v>
      </c>
      <c r="D88" s="137" t="s">
        <v>208</v>
      </c>
      <c r="E88" s="137" t="s">
        <v>67</v>
      </c>
      <c r="F88" s="143">
        <v>1000</v>
      </c>
      <c r="G88" s="143">
        <v>0</v>
      </c>
      <c r="H88" s="139">
        <f t="shared" si="0"/>
        <v>0</v>
      </c>
    </row>
    <row r="89" spans="1:8" s="27" customFormat="1" ht="15.75" customHeight="1">
      <c r="A89" s="141" t="s">
        <v>59</v>
      </c>
      <c r="B89" s="168">
        <v>969</v>
      </c>
      <c r="C89" s="128">
        <v>503</v>
      </c>
      <c r="D89" s="129" t="s">
        <v>209</v>
      </c>
      <c r="E89" s="129"/>
      <c r="F89" s="220">
        <f>F90</f>
        <v>600</v>
      </c>
      <c r="G89" s="220">
        <f>G90</f>
        <v>0</v>
      </c>
      <c r="H89" s="131">
        <f t="shared" si="0"/>
        <v>0</v>
      </c>
    </row>
    <row r="90" spans="1:8" s="27" customFormat="1" ht="17.25" customHeight="1">
      <c r="A90" s="51" t="s">
        <v>197</v>
      </c>
      <c r="B90" s="163">
        <v>969</v>
      </c>
      <c r="C90" s="136">
        <v>503</v>
      </c>
      <c r="D90" s="137" t="s">
        <v>210</v>
      </c>
      <c r="E90" s="137" t="s">
        <v>67</v>
      </c>
      <c r="F90" s="143">
        <v>600</v>
      </c>
      <c r="G90" s="143">
        <v>0</v>
      </c>
      <c r="H90" s="139">
        <f t="shared" si="0"/>
        <v>0</v>
      </c>
    </row>
    <row r="91" spans="1:8" s="27" customFormat="1" ht="16.5" customHeight="1">
      <c r="A91" s="157" t="s">
        <v>35</v>
      </c>
      <c r="B91" s="162">
        <v>969</v>
      </c>
      <c r="C91" s="151">
        <v>700</v>
      </c>
      <c r="D91" s="159"/>
      <c r="E91" s="166"/>
      <c r="F91" s="149">
        <f aca="true" t="shared" si="5" ref="F91:G93">F92</f>
        <v>40</v>
      </c>
      <c r="G91" s="149">
        <f t="shared" si="5"/>
        <v>0</v>
      </c>
      <c r="H91" s="131">
        <f aca="true" t="shared" si="6" ref="H91:H132">ROUND(G91/F91*100,1)</f>
        <v>0</v>
      </c>
    </row>
    <row r="92" spans="1:8" s="27" customFormat="1" ht="21" customHeight="1">
      <c r="A92" s="167" t="s">
        <v>69</v>
      </c>
      <c r="B92" s="168">
        <v>969</v>
      </c>
      <c r="C92" s="128">
        <v>705</v>
      </c>
      <c r="D92" s="169"/>
      <c r="E92" s="129"/>
      <c r="F92" s="130">
        <f t="shared" si="5"/>
        <v>40</v>
      </c>
      <c r="G92" s="130">
        <f t="shared" si="5"/>
        <v>0</v>
      </c>
      <c r="H92" s="131">
        <f t="shared" si="6"/>
        <v>0</v>
      </c>
    </row>
    <row r="93" spans="1:8" s="27" customFormat="1" ht="44.25" customHeight="1">
      <c r="A93" s="223" t="s">
        <v>76</v>
      </c>
      <c r="B93" s="168">
        <v>969</v>
      </c>
      <c r="C93" s="128">
        <v>705</v>
      </c>
      <c r="D93" s="224">
        <v>4280000181</v>
      </c>
      <c r="E93" s="129"/>
      <c r="F93" s="130">
        <f t="shared" si="5"/>
        <v>40</v>
      </c>
      <c r="G93" s="130">
        <f t="shared" si="5"/>
        <v>0</v>
      </c>
      <c r="H93" s="131">
        <f t="shared" si="6"/>
        <v>0</v>
      </c>
    </row>
    <row r="94" spans="1:8" s="27" customFormat="1" ht="16.5" customHeight="1">
      <c r="A94" s="51" t="s">
        <v>197</v>
      </c>
      <c r="B94" s="171">
        <v>969</v>
      </c>
      <c r="C94" s="172">
        <v>705</v>
      </c>
      <c r="D94" s="170">
        <v>4280000181</v>
      </c>
      <c r="E94" s="173" t="s">
        <v>67</v>
      </c>
      <c r="F94" s="138">
        <v>40</v>
      </c>
      <c r="G94" s="138">
        <v>0</v>
      </c>
      <c r="H94" s="139">
        <f t="shared" si="6"/>
        <v>0</v>
      </c>
    </row>
    <row r="95" spans="1:8" s="27" customFormat="1" ht="15.75">
      <c r="A95" s="34" t="s">
        <v>36</v>
      </c>
      <c r="B95" s="164">
        <v>969</v>
      </c>
      <c r="C95" s="133">
        <v>800</v>
      </c>
      <c r="D95" s="134"/>
      <c r="E95" s="134"/>
      <c r="F95" s="130">
        <f>F96+F99</f>
        <v>15660.1</v>
      </c>
      <c r="G95" s="130">
        <f>G96+G99</f>
        <v>2236.1</v>
      </c>
      <c r="H95" s="131">
        <f t="shared" si="6"/>
        <v>14.3</v>
      </c>
    </row>
    <row r="96" spans="1:8" s="27" customFormat="1" ht="15.75">
      <c r="A96" s="34" t="s">
        <v>37</v>
      </c>
      <c r="B96" s="164">
        <v>969</v>
      </c>
      <c r="C96" s="133">
        <v>801</v>
      </c>
      <c r="D96" s="134"/>
      <c r="E96" s="134"/>
      <c r="F96" s="130">
        <f>F97</f>
        <v>11410.1</v>
      </c>
      <c r="G96" s="130">
        <f>G97</f>
        <v>2130</v>
      </c>
      <c r="H96" s="131">
        <f t="shared" si="6"/>
        <v>18.7</v>
      </c>
    </row>
    <row r="97" spans="1:9" s="27" customFormat="1" ht="32.25" customHeight="1">
      <c r="A97" s="58" t="s">
        <v>171</v>
      </c>
      <c r="B97" s="164">
        <v>969</v>
      </c>
      <c r="C97" s="133">
        <v>801</v>
      </c>
      <c r="D97" s="134" t="s">
        <v>130</v>
      </c>
      <c r="E97" s="134"/>
      <c r="F97" s="130">
        <f>F98</f>
        <v>11410.1</v>
      </c>
      <c r="G97" s="130">
        <f>G98</f>
        <v>2130</v>
      </c>
      <c r="H97" s="131">
        <f t="shared" si="6"/>
        <v>18.7</v>
      </c>
      <c r="I97" s="36"/>
    </row>
    <row r="98" spans="1:9" s="27" customFormat="1" ht="17.25" customHeight="1">
      <c r="A98" s="51" t="s">
        <v>197</v>
      </c>
      <c r="B98" s="165">
        <v>969</v>
      </c>
      <c r="C98" s="152">
        <v>801</v>
      </c>
      <c r="D98" s="140" t="s">
        <v>130</v>
      </c>
      <c r="E98" s="140" t="s">
        <v>67</v>
      </c>
      <c r="F98" s="138">
        <v>11410.1</v>
      </c>
      <c r="G98" s="138">
        <v>2130</v>
      </c>
      <c r="H98" s="139">
        <f t="shared" si="6"/>
        <v>18.7</v>
      </c>
      <c r="I98" s="36"/>
    </row>
    <row r="99" spans="1:9" s="27" customFormat="1" ht="17.25" customHeight="1">
      <c r="A99" s="35" t="s">
        <v>60</v>
      </c>
      <c r="B99" s="168">
        <v>969</v>
      </c>
      <c r="C99" s="133">
        <v>804</v>
      </c>
      <c r="D99" s="134"/>
      <c r="E99" s="134"/>
      <c r="F99" s="130">
        <f>F100+F102+F112+F104+F106+F108+F110</f>
        <v>4250</v>
      </c>
      <c r="G99" s="130">
        <f>G100+G102+G112</f>
        <v>106.1</v>
      </c>
      <c r="H99" s="131">
        <f t="shared" si="6"/>
        <v>2.5</v>
      </c>
      <c r="I99" s="49"/>
    </row>
    <row r="100" spans="1:9" s="27" customFormat="1" ht="31.5">
      <c r="A100" s="141" t="s">
        <v>169</v>
      </c>
      <c r="B100" s="168">
        <v>969</v>
      </c>
      <c r="C100" s="128">
        <v>804</v>
      </c>
      <c r="D100" s="129" t="s">
        <v>170</v>
      </c>
      <c r="E100" s="129"/>
      <c r="F100" s="130">
        <f>F101</f>
        <v>630</v>
      </c>
      <c r="G100" s="174">
        <f>G101</f>
        <v>0</v>
      </c>
      <c r="H100" s="131">
        <f aca="true" t="shared" si="7" ref="H100:H105">ROUND(G100/F100*100,1)</f>
        <v>0</v>
      </c>
      <c r="I100" s="253"/>
    </row>
    <row r="101" spans="1:9" s="27" customFormat="1" ht="17.25" customHeight="1">
      <c r="A101" s="51" t="s">
        <v>197</v>
      </c>
      <c r="B101" s="163">
        <v>969</v>
      </c>
      <c r="C101" s="136">
        <v>804</v>
      </c>
      <c r="D101" s="137" t="s">
        <v>170</v>
      </c>
      <c r="E101" s="137" t="s">
        <v>67</v>
      </c>
      <c r="F101" s="138">
        <v>630</v>
      </c>
      <c r="G101" s="142">
        <v>0</v>
      </c>
      <c r="H101" s="139">
        <f t="shared" si="7"/>
        <v>0</v>
      </c>
      <c r="I101" s="253"/>
    </row>
    <row r="102" spans="1:9" s="27" customFormat="1" ht="31.5">
      <c r="A102" s="141" t="s">
        <v>155</v>
      </c>
      <c r="B102" s="168">
        <v>969</v>
      </c>
      <c r="C102" s="128">
        <v>804</v>
      </c>
      <c r="D102" s="129" t="s">
        <v>131</v>
      </c>
      <c r="E102" s="129"/>
      <c r="F102" s="130">
        <f>F103</f>
        <v>2000</v>
      </c>
      <c r="G102" s="174">
        <f>G103</f>
        <v>106.1</v>
      </c>
      <c r="H102" s="131">
        <f t="shared" si="7"/>
        <v>5.3</v>
      </c>
      <c r="I102" s="253"/>
    </row>
    <row r="103" spans="1:9" s="27" customFormat="1" ht="17.25" customHeight="1">
      <c r="A103" s="51" t="s">
        <v>197</v>
      </c>
      <c r="B103" s="163">
        <v>969</v>
      </c>
      <c r="C103" s="136">
        <v>804</v>
      </c>
      <c r="D103" s="137" t="s">
        <v>131</v>
      </c>
      <c r="E103" s="137" t="s">
        <v>67</v>
      </c>
      <c r="F103" s="138">
        <v>2000</v>
      </c>
      <c r="G103" s="142">
        <v>106.1</v>
      </c>
      <c r="H103" s="139">
        <f t="shared" si="7"/>
        <v>5.3</v>
      </c>
      <c r="I103" s="253"/>
    </row>
    <row r="104" spans="1:9" s="27" customFormat="1" ht="31.5">
      <c r="A104" s="141" t="s">
        <v>77</v>
      </c>
      <c r="B104" s="168">
        <v>969</v>
      </c>
      <c r="C104" s="128">
        <v>804</v>
      </c>
      <c r="D104" s="129" t="s">
        <v>128</v>
      </c>
      <c r="E104" s="129"/>
      <c r="F104" s="130">
        <f>F105</f>
        <v>780</v>
      </c>
      <c r="G104" s="174">
        <f>G105</f>
        <v>0</v>
      </c>
      <c r="H104" s="131">
        <f t="shared" si="7"/>
        <v>0</v>
      </c>
      <c r="I104" s="253"/>
    </row>
    <row r="105" spans="1:9" s="27" customFormat="1" ht="17.25" customHeight="1">
      <c r="A105" s="51" t="s">
        <v>197</v>
      </c>
      <c r="B105" s="163">
        <v>969</v>
      </c>
      <c r="C105" s="136">
        <v>804</v>
      </c>
      <c r="D105" s="137" t="s">
        <v>128</v>
      </c>
      <c r="E105" s="137" t="s">
        <v>67</v>
      </c>
      <c r="F105" s="138">
        <v>780</v>
      </c>
      <c r="G105" s="142">
        <f>G110</f>
        <v>0</v>
      </c>
      <c r="H105" s="139">
        <f t="shared" si="7"/>
        <v>0</v>
      </c>
      <c r="I105" s="253"/>
    </row>
    <row r="106" spans="1:9" s="27" customFormat="1" ht="32.25" customHeight="1">
      <c r="A106" s="141" t="s">
        <v>273</v>
      </c>
      <c r="B106" s="168">
        <v>969</v>
      </c>
      <c r="C106" s="128">
        <v>804</v>
      </c>
      <c r="D106" s="129" t="s">
        <v>276</v>
      </c>
      <c r="E106" s="129"/>
      <c r="F106" s="130">
        <f>F107</f>
        <v>100</v>
      </c>
      <c r="G106" s="174">
        <f>G107</f>
        <v>0</v>
      </c>
      <c r="H106" s="131">
        <f>H107</f>
        <v>0</v>
      </c>
      <c r="I106" s="253"/>
    </row>
    <row r="107" spans="1:9" s="27" customFormat="1" ht="17.25" customHeight="1">
      <c r="A107" s="51" t="s">
        <v>197</v>
      </c>
      <c r="B107" s="163">
        <v>969</v>
      </c>
      <c r="C107" s="136">
        <v>804</v>
      </c>
      <c r="D107" s="137" t="s">
        <v>276</v>
      </c>
      <c r="E107" s="137" t="s">
        <v>67</v>
      </c>
      <c r="F107" s="138">
        <v>100</v>
      </c>
      <c r="G107" s="142">
        <v>0</v>
      </c>
      <c r="H107" s="139">
        <v>0</v>
      </c>
      <c r="I107" s="253"/>
    </row>
    <row r="108" spans="1:9" s="27" customFormat="1" ht="48.75" customHeight="1">
      <c r="A108" s="141" t="s">
        <v>249</v>
      </c>
      <c r="B108" s="168">
        <v>969</v>
      </c>
      <c r="C108" s="128">
        <v>804</v>
      </c>
      <c r="D108" s="129" t="s">
        <v>277</v>
      </c>
      <c r="E108" s="129"/>
      <c r="F108" s="130">
        <f>F109</f>
        <v>145</v>
      </c>
      <c r="G108" s="174">
        <f>G109</f>
        <v>0</v>
      </c>
      <c r="H108" s="131">
        <f aca="true" t="shared" si="8" ref="H108:H113">ROUND(G108/F108*100,1)</f>
        <v>0</v>
      </c>
      <c r="I108" s="253"/>
    </row>
    <row r="109" spans="1:9" s="27" customFormat="1" ht="17.25" customHeight="1">
      <c r="A109" s="51" t="s">
        <v>197</v>
      </c>
      <c r="B109" s="163">
        <v>969</v>
      </c>
      <c r="C109" s="136">
        <v>804</v>
      </c>
      <c r="D109" s="137" t="s">
        <v>277</v>
      </c>
      <c r="E109" s="137" t="s">
        <v>67</v>
      </c>
      <c r="F109" s="138">
        <v>145</v>
      </c>
      <c r="G109" s="142">
        <v>0</v>
      </c>
      <c r="H109" s="139">
        <f t="shared" si="8"/>
        <v>0</v>
      </c>
      <c r="I109" s="253"/>
    </row>
    <row r="110" spans="1:9" s="27" customFormat="1" ht="17.25" customHeight="1">
      <c r="A110" s="141" t="s">
        <v>129</v>
      </c>
      <c r="B110" s="168">
        <v>969</v>
      </c>
      <c r="C110" s="128">
        <v>804</v>
      </c>
      <c r="D110" s="129" t="s">
        <v>122</v>
      </c>
      <c r="E110" s="129"/>
      <c r="F110" s="130">
        <f>F111</f>
        <v>450</v>
      </c>
      <c r="G110" s="174">
        <f>G111</f>
        <v>0</v>
      </c>
      <c r="H110" s="131">
        <f t="shared" si="8"/>
        <v>0</v>
      </c>
      <c r="I110" s="253"/>
    </row>
    <row r="111" spans="1:9" s="27" customFormat="1" ht="17.25" customHeight="1">
      <c r="A111" s="51" t="s">
        <v>197</v>
      </c>
      <c r="B111" s="163">
        <v>969</v>
      </c>
      <c r="C111" s="136">
        <v>804</v>
      </c>
      <c r="D111" s="137" t="s">
        <v>122</v>
      </c>
      <c r="E111" s="137" t="s">
        <v>67</v>
      </c>
      <c r="F111" s="138">
        <v>450</v>
      </c>
      <c r="G111" s="142">
        <v>0</v>
      </c>
      <c r="H111" s="139">
        <f t="shared" si="8"/>
        <v>0</v>
      </c>
      <c r="I111" s="253"/>
    </row>
    <row r="112" spans="1:8" s="27" customFormat="1" ht="94.5">
      <c r="A112" s="141" t="s">
        <v>167</v>
      </c>
      <c r="B112" s="168">
        <v>969</v>
      </c>
      <c r="C112" s="128">
        <v>804</v>
      </c>
      <c r="D112" s="129" t="s">
        <v>168</v>
      </c>
      <c r="E112" s="137"/>
      <c r="F112" s="220">
        <f>F113</f>
        <v>145</v>
      </c>
      <c r="G112" s="220">
        <f>G113</f>
        <v>0</v>
      </c>
      <c r="H112" s="131">
        <f t="shared" si="8"/>
        <v>0</v>
      </c>
    </row>
    <row r="113" spans="1:8" s="27" customFormat="1" ht="17.25" customHeight="1">
      <c r="A113" s="51" t="s">
        <v>197</v>
      </c>
      <c r="B113" s="163">
        <v>969</v>
      </c>
      <c r="C113" s="136">
        <v>804</v>
      </c>
      <c r="D113" s="137" t="s">
        <v>168</v>
      </c>
      <c r="E113" s="137" t="s">
        <v>67</v>
      </c>
      <c r="F113" s="143">
        <v>145</v>
      </c>
      <c r="G113" s="143">
        <v>0</v>
      </c>
      <c r="H113" s="139">
        <f t="shared" si="8"/>
        <v>0</v>
      </c>
    </row>
    <row r="114" spans="1:8" ht="17.25" customHeight="1">
      <c r="A114" s="35" t="s">
        <v>38</v>
      </c>
      <c r="B114" s="127">
        <v>969</v>
      </c>
      <c r="C114" s="128">
        <v>1000</v>
      </c>
      <c r="D114" s="129"/>
      <c r="E114" s="129"/>
      <c r="F114" s="174">
        <f>F118+F121+F115</f>
        <v>25504.6</v>
      </c>
      <c r="G114" s="174">
        <f>G118+G121+G115</f>
        <v>6184.799999999999</v>
      </c>
      <c r="H114" s="131">
        <f t="shared" si="6"/>
        <v>24.2</v>
      </c>
    </row>
    <row r="115" spans="1:8" ht="17.25" customHeight="1">
      <c r="A115" s="35" t="s">
        <v>172</v>
      </c>
      <c r="B115" s="127">
        <v>969</v>
      </c>
      <c r="C115" s="128">
        <v>1001</v>
      </c>
      <c r="D115" s="129"/>
      <c r="E115" s="129"/>
      <c r="F115" s="130">
        <f>F116</f>
        <v>666.1</v>
      </c>
      <c r="G115" s="174">
        <f>G116</f>
        <v>166.5</v>
      </c>
      <c r="H115" s="131">
        <f>ROUND(G115/F115*100,1)</f>
        <v>25</v>
      </c>
    </row>
    <row r="116" spans="1:8" ht="31.5">
      <c r="A116" s="35" t="s">
        <v>215</v>
      </c>
      <c r="B116" s="127">
        <v>969</v>
      </c>
      <c r="C116" s="128">
        <v>1001</v>
      </c>
      <c r="D116" s="129" t="s">
        <v>214</v>
      </c>
      <c r="E116" s="129"/>
      <c r="F116" s="130">
        <f>F117</f>
        <v>666.1</v>
      </c>
      <c r="G116" s="174">
        <f>G117</f>
        <v>166.5</v>
      </c>
      <c r="H116" s="131">
        <f>ROUND(G116/F116*100,1)</f>
        <v>25</v>
      </c>
    </row>
    <row r="117" spans="1:8" ht="17.25" customHeight="1">
      <c r="A117" s="51" t="s">
        <v>70</v>
      </c>
      <c r="B117" s="135">
        <v>969</v>
      </c>
      <c r="C117" s="136">
        <v>1001</v>
      </c>
      <c r="D117" s="137" t="s">
        <v>214</v>
      </c>
      <c r="E117" s="137" t="s">
        <v>71</v>
      </c>
      <c r="F117" s="65">
        <v>666.1</v>
      </c>
      <c r="G117" s="65">
        <v>166.5</v>
      </c>
      <c r="H117" s="139">
        <f>ROUND(G117/F117*100,1)</f>
        <v>25</v>
      </c>
    </row>
    <row r="118" spans="1:8" ht="17.25" customHeight="1">
      <c r="A118" s="35" t="s">
        <v>216</v>
      </c>
      <c r="B118" s="127">
        <v>969</v>
      </c>
      <c r="C118" s="128">
        <v>1003</v>
      </c>
      <c r="D118" s="129"/>
      <c r="E118" s="129"/>
      <c r="F118" s="130">
        <f>F119</f>
        <v>1239.1</v>
      </c>
      <c r="G118" s="174">
        <f>G119</f>
        <v>254.4</v>
      </c>
      <c r="H118" s="131">
        <f t="shared" si="6"/>
        <v>20.5</v>
      </c>
    </row>
    <row r="119" spans="1:8" ht="63">
      <c r="A119" s="258" t="s">
        <v>256</v>
      </c>
      <c r="B119" s="127">
        <v>969</v>
      </c>
      <c r="C119" s="128">
        <v>1003</v>
      </c>
      <c r="D119" s="129" t="s">
        <v>213</v>
      </c>
      <c r="E119" s="129"/>
      <c r="F119" s="130">
        <f>F120</f>
        <v>1239.1</v>
      </c>
      <c r="G119" s="174">
        <f>G120</f>
        <v>254.4</v>
      </c>
      <c r="H119" s="131">
        <f t="shared" si="6"/>
        <v>20.5</v>
      </c>
    </row>
    <row r="120" spans="1:8" ht="16.5" customHeight="1">
      <c r="A120" s="51" t="s">
        <v>70</v>
      </c>
      <c r="B120" s="135">
        <v>969</v>
      </c>
      <c r="C120" s="136">
        <v>1003</v>
      </c>
      <c r="D120" s="137" t="s">
        <v>213</v>
      </c>
      <c r="E120" s="137" t="s">
        <v>71</v>
      </c>
      <c r="F120" s="65">
        <v>1239.1</v>
      </c>
      <c r="G120" s="65">
        <v>254.4</v>
      </c>
      <c r="H120" s="139">
        <f t="shared" si="6"/>
        <v>20.5</v>
      </c>
    </row>
    <row r="121" spans="1:8" ht="16.5" customHeight="1">
      <c r="A121" s="35" t="s">
        <v>39</v>
      </c>
      <c r="B121" s="135">
        <v>969</v>
      </c>
      <c r="C121" s="128">
        <v>1004</v>
      </c>
      <c r="D121" s="137"/>
      <c r="E121" s="137"/>
      <c r="F121" s="175">
        <f>F122+F124</f>
        <v>23599.4</v>
      </c>
      <c r="G121" s="175">
        <f>G122+G124</f>
        <v>5763.9</v>
      </c>
      <c r="H121" s="131">
        <f>ROUND(G121/F121*100,1)</f>
        <v>24.4</v>
      </c>
    </row>
    <row r="122" spans="1:8" s="22" customFormat="1" ht="51" customHeight="1">
      <c r="A122" s="35" t="s">
        <v>78</v>
      </c>
      <c r="B122" s="127">
        <v>969</v>
      </c>
      <c r="C122" s="128">
        <v>1004</v>
      </c>
      <c r="D122" s="176" t="s">
        <v>142</v>
      </c>
      <c r="E122" s="129"/>
      <c r="F122" s="175">
        <f>F123</f>
        <v>14951.5</v>
      </c>
      <c r="G122" s="175">
        <f>G123</f>
        <v>3737.9</v>
      </c>
      <c r="H122" s="131">
        <f t="shared" si="6"/>
        <v>25</v>
      </c>
    </row>
    <row r="123" spans="1:8" ht="17.25" customHeight="1">
      <c r="A123" s="51" t="s">
        <v>70</v>
      </c>
      <c r="B123" s="135">
        <v>969</v>
      </c>
      <c r="C123" s="136">
        <v>1004</v>
      </c>
      <c r="D123" s="177" t="s">
        <v>142</v>
      </c>
      <c r="E123" s="137" t="s">
        <v>71</v>
      </c>
      <c r="F123" s="65">
        <v>14951.5</v>
      </c>
      <c r="G123" s="65">
        <v>3737.9</v>
      </c>
      <c r="H123" s="139">
        <f t="shared" si="6"/>
        <v>25</v>
      </c>
    </row>
    <row r="124" spans="1:8" s="22" customFormat="1" ht="51" customHeight="1">
      <c r="A124" s="35" t="s">
        <v>109</v>
      </c>
      <c r="B124" s="178">
        <v>969</v>
      </c>
      <c r="C124" s="179">
        <v>1004</v>
      </c>
      <c r="D124" s="176" t="s">
        <v>141</v>
      </c>
      <c r="E124" s="176"/>
      <c r="F124" s="175">
        <f>F125</f>
        <v>8647.9</v>
      </c>
      <c r="G124" s="175">
        <f>G125</f>
        <v>2026</v>
      </c>
      <c r="H124" s="131">
        <f t="shared" si="6"/>
        <v>23.4</v>
      </c>
    </row>
    <row r="125" spans="1:8" ht="16.5" customHeight="1">
      <c r="A125" s="51" t="s">
        <v>70</v>
      </c>
      <c r="B125" s="180">
        <v>969</v>
      </c>
      <c r="C125" s="181">
        <v>1004</v>
      </c>
      <c r="D125" s="177" t="s">
        <v>141</v>
      </c>
      <c r="E125" s="177" t="s">
        <v>71</v>
      </c>
      <c r="F125" s="65">
        <v>8647.9</v>
      </c>
      <c r="G125" s="65">
        <v>2026</v>
      </c>
      <c r="H125" s="131">
        <f t="shared" si="6"/>
        <v>23.4</v>
      </c>
    </row>
    <row r="126" spans="1:8" ht="16.5" customHeight="1">
      <c r="A126" s="34" t="s">
        <v>40</v>
      </c>
      <c r="B126" s="164">
        <v>969</v>
      </c>
      <c r="C126" s="133">
        <v>1100</v>
      </c>
      <c r="D126" s="134"/>
      <c r="E126" s="134"/>
      <c r="F126" s="130">
        <f aca="true" t="shared" si="9" ref="F126:G128">F127</f>
        <v>440</v>
      </c>
      <c r="G126" s="130">
        <f t="shared" si="9"/>
        <v>0</v>
      </c>
      <c r="H126" s="131">
        <f t="shared" si="6"/>
        <v>0</v>
      </c>
    </row>
    <row r="127" spans="1:8" ht="17.25" customHeight="1">
      <c r="A127" s="34" t="s">
        <v>110</v>
      </c>
      <c r="B127" s="164">
        <v>969</v>
      </c>
      <c r="C127" s="133">
        <v>1101</v>
      </c>
      <c r="D127" s="140"/>
      <c r="E127" s="134"/>
      <c r="F127" s="130">
        <f t="shared" si="9"/>
        <v>440</v>
      </c>
      <c r="G127" s="130">
        <f t="shared" si="9"/>
        <v>0</v>
      </c>
      <c r="H127" s="131">
        <f t="shared" si="6"/>
        <v>0</v>
      </c>
    </row>
    <row r="128" spans="1:8" ht="51" customHeight="1">
      <c r="A128" s="34" t="s">
        <v>111</v>
      </c>
      <c r="B128" s="164">
        <v>969</v>
      </c>
      <c r="C128" s="133">
        <v>1101</v>
      </c>
      <c r="D128" s="134" t="s">
        <v>143</v>
      </c>
      <c r="E128" s="134"/>
      <c r="F128" s="130">
        <f t="shared" si="9"/>
        <v>440</v>
      </c>
      <c r="G128" s="130">
        <f t="shared" si="9"/>
        <v>0</v>
      </c>
      <c r="H128" s="131">
        <f t="shared" si="6"/>
        <v>0</v>
      </c>
    </row>
    <row r="129" spans="1:8" ht="16.5" customHeight="1">
      <c r="A129" s="51" t="s">
        <v>197</v>
      </c>
      <c r="B129" s="165">
        <v>969</v>
      </c>
      <c r="C129" s="152">
        <v>1101</v>
      </c>
      <c r="D129" s="140" t="s">
        <v>143</v>
      </c>
      <c r="E129" s="140" t="s">
        <v>67</v>
      </c>
      <c r="F129" s="138">
        <v>440</v>
      </c>
      <c r="G129" s="138">
        <v>0</v>
      </c>
      <c r="H129" s="139">
        <f t="shared" si="6"/>
        <v>0</v>
      </c>
    </row>
    <row r="130" spans="1:8" ht="16.5" customHeight="1">
      <c r="A130" s="34" t="s">
        <v>41</v>
      </c>
      <c r="B130" s="132">
        <v>969</v>
      </c>
      <c r="C130" s="133">
        <v>1200</v>
      </c>
      <c r="D130" s="134"/>
      <c r="E130" s="134"/>
      <c r="F130" s="130">
        <f aca="true" t="shared" si="10" ref="F130:G132">F131</f>
        <v>1720.8</v>
      </c>
      <c r="G130" s="130">
        <f t="shared" si="10"/>
        <v>279.9</v>
      </c>
      <c r="H130" s="131">
        <f t="shared" si="6"/>
        <v>16.3</v>
      </c>
    </row>
    <row r="131" spans="1:8" ht="16.5" customHeight="1">
      <c r="A131" s="34" t="s">
        <v>42</v>
      </c>
      <c r="B131" s="164">
        <v>969</v>
      </c>
      <c r="C131" s="133">
        <v>1202</v>
      </c>
      <c r="D131" s="134"/>
      <c r="E131" s="134"/>
      <c r="F131" s="130">
        <f t="shared" si="10"/>
        <v>1720.8</v>
      </c>
      <c r="G131" s="130">
        <f t="shared" si="10"/>
        <v>279.9</v>
      </c>
      <c r="H131" s="131">
        <f t="shared" si="6"/>
        <v>16.3</v>
      </c>
    </row>
    <row r="132" spans="1:8" ht="17.25" customHeight="1">
      <c r="A132" s="34" t="s">
        <v>79</v>
      </c>
      <c r="B132" s="164">
        <v>969</v>
      </c>
      <c r="C132" s="133">
        <v>1202</v>
      </c>
      <c r="D132" s="134" t="s">
        <v>144</v>
      </c>
      <c r="E132" s="225"/>
      <c r="F132" s="130">
        <f t="shared" si="10"/>
        <v>1720.8</v>
      </c>
      <c r="G132" s="130">
        <f t="shared" si="10"/>
        <v>279.9</v>
      </c>
      <c r="H132" s="131">
        <f t="shared" si="6"/>
        <v>16.3</v>
      </c>
    </row>
    <row r="133" spans="1:8" ht="17.25" customHeight="1">
      <c r="A133" s="51" t="s">
        <v>197</v>
      </c>
      <c r="B133" s="165">
        <v>969</v>
      </c>
      <c r="C133" s="152">
        <v>1202</v>
      </c>
      <c r="D133" s="140" t="s">
        <v>144</v>
      </c>
      <c r="E133" s="182" t="s">
        <v>67</v>
      </c>
      <c r="F133" s="138">
        <v>1720.8</v>
      </c>
      <c r="G133" s="138">
        <v>279.9</v>
      </c>
      <c r="H133" s="139">
        <f>ROUND(G133/F133*100,1)</f>
        <v>16.3</v>
      </c>
    </row>
    <row r="134" spans="1:8" ht="15.75">
      <c r="A134" s="60" t="s">
        <v>43</v>
      </c>
      <c r="B134" s="183"/>
      <c r="C134" s="116"/>
      <c r="D134" s="117"/>
      <c r="E134" s="118"/>
      <c r="F134" s="99">
        <f>F10+F26</f>
        <v>183684.59999999998</v>
      </c>
      <c r="G134" s="99">
        <f>G10+G26</f>
        <v>33825.3</v>
      </c>
      <c r="H134" s="119">
        <f>ROUND(G134/F134*100,1)</f>
        <v>18.4</v>
      </c>
    </row>
  </sheetData>
  <sheetProtection/>
  <mergeCells count="12">
    <mergeCell ref="A4:H4"/>
    <mergeCell ref="G1:H1"/>
    <mergeCell ref="A5:H5"/>
    <mergeCell ref="D2:H2"/>
    <mergeCell ref="G8:G9"/>
    <mergeCell ref="H8:H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15748031496062992" top="0.6299212598425197" bottom="0.1968503937007874" header="0.6299212598425197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6" zoomScaleNormal="86" zoomScalePageLayoutView="0" workbookViewId="0" topLeftCell="A118">
      <selection activeCell="O23" sqref="O23"/>
    </sheetView>
  </sheetViews>
  <sheetFormatPr defaultColWidth="9.140625" defaultRowHeight="12.75"/>
  <cols>
    <col min="1" max="1" width="105.421875" style="0" customWidth="1"/>
    <col min="2" max="2" width="11.7109375" style="0" customWidth="1"/>
    <col min="3" max="3" width="15.00390625" style="0" customWidth="1"/>
    <col min="4" max="4" width="10.421875" style="0" customWidth="1"/>
    <col min="5" max="5" width="13.421875" style="0" customWidth="1"/>
    <col min="6" max="6" width="15.7109375" style="0" customWidth="1"/>
    <col min="7" max="7" width="13.57421875" style="0" customWidth="1"/>
  </cols>
  <sheetData>
    <row r="1" spans="1:7" ht="15.75">
      <c r="A1" s="2" t="s">
        <v>139</v>
      </c>
      <c r="B1" s="50"/>
      <c r="C1" s="50"/>
      <c r="D1" s="50"/>
      <c r="E1" s="310" t="s">
        <v>140</v>
      </c>
      <c r="F1" s="310"/>
      <c r="G1" s="310"/>
    </row>
    <row r="2" spans="1:7" ht="18" customHeight="1">
      <c r="A2" s="4"/>
      <c r="B2" s="50" t="s">
        <v>270</v>
      </c>
      <c r="C2" s="50"/>
      <c r="D2" s="31"/>
      <c r="E2" s="31"/>
      <c r="F2" s="31"/>
      <c r="G2" s="115"/>
    </row>
    <row r="3" spans="1:7" ht="56.25" customHeight="1">
      <c r="A3" s="313" t="s">
        <v>267</v>
      </c>
      <c r="B3" s="313"/>
      <c r="C3" s="313"/>
      <c r="D3" s="313"/>
      <c r="E3" s="313"/>
      <c r="F3" s="313"/>
      <c r="G3" s="26"/>
    </row>
    <row r="4" ht="15.75">
      <c r="A4" s="32" t="s">
        <v>74</v>
      </c>
    </row>
    <row r="6" spans="1:7" ht="12.75" customHeight="1">
      <c r="A6" s="302" t="s">
        <v>18</v>
      </c>
      <c r="B6" s="304" t="s">
        <v>20</v>
      </c>
      <c r="C6" s="306" t="s">
        <v>21</v>
      </c>
      <c r="D6" s="308" t="s">
        <v>22</v>
      </c>
      <c r="E6" s="308" t="s">
        <v>268</v>
      </c>
      <c r="F6" s="308" t="s">
        <v>16</v>
      </c>
      <c r="G6" s="308" t="s">
        <v>17</v>
      </c>
    </row>
    <row r="7" spans="1:7" ht="35.25" customHeight="1">
      <c r="A7" s="303"/>
      <c r="B7" s="305"/>
      <c r="C7" s="314"/>
      <c r="D7" s="309"/>
      <c r="E7" s="312"/>
      <c r="F7" s="312"/>
      <c r="G7" s="312"/>
    </row>
    <row r="8" spans="1:7" ht="22.5" customHeight="1">
      <c r="A8" s="52" t="s">
        <v>23</v>
      </c>
      <c r="B8" s="66">
        <v>100</v>
      </c>
      <c r="C8" s="68"/>
      <c r="D8" s="68"/>
      <c r="E8" s="74">
        <f>E9+E12+E33+E36+E23</f>
        <v>44511.3</v>
      </c>
      <c r="F8" s="95">
        <f>F9+F12+F23+F33+F36</f>
        <v>10033.800000000001</v>
      </c>
      <c r="G8" s="218">
        <f>ROUND(F8/E8*100,1)</f>
        <v>22.5</v>
      </c>
    </row>
    <row r="9" spans="1:7" ht="36" customHeight="1">
      <c r="A9" s="53" t="s">
        <v>24</v>
      </c>
      <c r="B9" s="66">
        <v>102</v>
      </c>
      <c r="C9" s="68"/>
      <c r="D9" s="68"/>
      <c r="E9" s="74">
        <f>E10</f>
        <v>1534.5</v>
      </c>
      <c r="F9" s="74">
        <f>F10</f>
        <v>399.9</v>
      </c>
      <c r="G9" s="77">
        <f aca="true" t="shared" si="0" ref="G9:G22">ROUND(F9/E9*100,1)</f>
        <v>26.1</v>
      </c>
    </row>
    <row r="10" spans="1:7" ht="20.25" customHeight="1">
      <c r="A10" s="226" t="s">
        <v>64</v>
      </c>
      <c r="B10" s="66">
        <v>102</v>
      </c>
      <c r="C10" s="68" t="s">
        <v>133</v>
      </c>
      <c r="D10" s="68"/>
      <c r="E10" s="74">
        <f>E11</f>
        <v>1534.5</v>
      </c>
      <c r="F10" s="74">
        <f>F11</f>
        <v>399.9</v>
      </c>
      <c r="G10" s="77">
        <f t="shared" si="0"/>
        <v>26.1</v>
      </c>
    </row>
    <row r="11" spans="1:7" ht="56.25" customHeight="1">
      <c r="A11" s="56" t="s">
        <v>65</v>
      </c>
      <c r="B11" s="62">
        <v>102</v>
      </c>
      <c r="C11" s="63" t="s">
        <v>133</v>
      </c>
      <c r="D11" s="63" t="s">
        <v>66</v>
      </c>
      <c r="E11" s="64">
        <v>1534.5</v>
      </c>
      <c r="F11" s="64">
        <v>399.9</v>
      </c>
      <c r="G11" s="76">
        <f t="shared" si="0"/>
        <v>26.1</v>
      </c>
    </row>
    <row r="12" spans="1:7" ht="38.25" customHeight="1">
      <c r="A12" s="53" t="s">
        <v>25</v>
      </c>
      <c r="B12" s="66">
        <v>103</v>
      </c>
      <c r="C12" s="68"/>
      <c r="D12" s="68"/>
      <c r="E12" s="74">
        <f>E13+E15+E17+E21</f>
        <v>5883.3</v>
      </c>
      <c r="F12" s="74">
        <f>F13+F15+F17+F21</f>
        <v>1409.2</v>
      </c>
      <c r="G12" s="77">
        <f t="shared" si="0"/>
        <v>24</v>
      </c>
    </row>
    <row r="13" spans="1:7" ht="18.75" customHeight="1">
      <c r="A13" s="55" t="s">
        <v>164</v>
      </c>
      <c r="B13" s="66">
        <v>103</v>
      </c>
      <c r="C13" s="68" t="s">
        <v>134</v>
      </c>
      <c r="D13" s="68"/>
      <c r="E13" s="74">
        <f>E14</f>
        <v>2585.3</v>
      </c>
      <c r="F13" s="74">
        <f>F14</f>
        <v>822</v>
      </c>
      <c r="G13" s="77">
        <f t="shared" si="0"/>
        <v>31.8</v>
      </c>
    </row>
    <row r="14" spans="1:7" ht="60" customHeight="1">
      <c r="A14" s="54" t="s">
        <v>65</v>
      </c>
      <c r="B14" s="62">
        <v>103</v>
      </c>
      <c r="C14" s="63" t="s">
        <v>134</v>
      </c>
      <c r="D14" s="63" t="s">
        <v>66</v>
      </c>
      <c r="E14" s="64">
        <v>2585.3</v>
      </c>
      <c r="F14" s="64">
        <v>822</v>
      </c>
      <c r="G14" s="76">
        <f t="shared" si="0"/>
        <v>31.8</v>
      </c>
    </row>
    <row r="15" spans="1:7" ht="39" customHeight="1">
      <c r="A15" s="55" t="s">
        <v>165</v>
      </c>
      <c r="B15" s="66">
        <v>103</v>
      </c>
      <c r="C15" s="68" t="s">
        <v>135</v>
      </c>
      <c r="D15" s="68"/>
      <c r="E15" s="74">
        <f>E16</f>
        <v>256.2</v>
      </c>
      <c r="F15" s="74">
        <f>F16</f>
        <v>61</v>
      </c>
      <c r="G15" s="77">
        <f t="shared" si="0"/>
        <v>23.8</v>
      </c>
    </row>
    <row r="16" spans="1:7" ht="56.25" customHeight="1">
      <c r="A16" s="54" t="s">
        <v>65</v>
      </c>
      <c r="B16" s="62">
        <v>103</v>
      </c>
      <c r="C16" s="63" t="s">
        <v>135</v>
      </c>
      <c r="D16" s="63" t="s">
        <v>66</v>
      </c>
      <c r="E16" s="64">
        <v>256.2</v>
      </c>
      <c r="F16" s="64">
        <v>61</v>
      </c>
      <c r="G16" s="76">
        <f t="shared" si="0"/>
        <v>23.8</v>
      </c>
    </row>
    <row r="17" spans="1:7" s="37" customFormat="1" ht="42.75" customHeight="1">
      <c r="A17" s="55" t="s">
        <v>166</v>
      </c>
      <c r="B17" s="66">
        <v>103</v>
      </c>
      <c r="C17" s="68" t="s">
        <v>136</v>
      </c>
      <c r="D17" s="68"/>
      <c r="E17" s="74">
        <f>E18+E19+E20</f>
        <v>2945.8</v>
      </c>
      <c r="F17" s="74">
        <f>F18+F19+F20</f>
        <v>502.2</v>
      </c>
      <c r="G17" s="77">
        <f t="shared" si="0"/>
        <v>17</v>
      </c>
    </row>
    <row r="18" spans="1:7" ht="55.5" customHeight="1">
      <c r="A18" s="54" t="s">
        <v>65</v>
      </c>
      <c r="B18" s="62">
        <v>103</v>
      </c>
      <c r="C18" s="63" t="s">
        <v>136</v>
      </c>
      <c r="D18" s="63" t="s">
        <v>66</v>
      </c>
      <c r="E18" s="64">
        <v>2092.8</v>
      </c>
      <c r="F18" s="79">
        <v>440</v>
      </c>
      <c r="G18" s="76">
        <f t="shared" si="0"/>
        <v>21</v>
      </c>
    </row>
    <row r="19" spans="1:7" ht="22.5" customHeight="1">
      <c r="A19" s="54" t="s">
        <v>197</v>
      </c>
      <c r="B19" s="62">
        <v>103</v>
      </c>
      <c r="C19" s="63" t="s">
        <v>136</v>
      </c>
      <c r="D19" s="63" t="s">
        <v>67</v>
      </c>
      <c r="E19" s="64">
        <v>852</v>
      </c>
      <c r="F19" s="79">
        <v>62.2</v>
      </c>
      <c r="G19" s="76">
        <f t="shared" si="0"/>
        <v>7.3</v>
      </c>
    </row>
    <row r="20" spans="1:7" ht="19.5" customHeight="1">
      <c r="A20" s="54" t="s">
        <v>68</v>
      </c>
      <c r="B20" s="62">
        <v>103</v>
      </c>
      <c r="C20" s="63" t="s">
        <v>136</v>
      </c>
      <c r="D20" s="63" t="s">
        <v>61</v>
      </c>
      <c r="E20" s="64">
        <v>1</v>
      </c>
      <c r="F20" s="79">
        <v>0</v>
      </c>
      <c r="G20" s="76">
        <f t="shared" si="0"/>
        <v>0</v>
      </c>
    </row>
    <row r="21" spans="1:7" s="37" customFormat="1" ht="33" customHeight="1">
      <c r="A21" s="35" t="s">
        <v>101</v>
      </c>
      <c r="B21" s="66">
        <v>103</v>
      </c>
      <c r="C21" s="68" t="s">
        <v>132</v>
      </c>
      <c r="D21" s="68"/>
      <c r="E21" s="74">
        <f>E22</f>
        <v>96</v>
      </c>
      <c r="F21" s="74">
        <f>F22</f>
        <v>24</v>
      </c>
      <c r="G21" s="77">
        <f t="shared" si="0"/>
        <v>25</v>
      </c>
    </row>
    <row r="22" spans="1:7" ht="18" customHeight="1">
      <c r="A22" s="51" t="s">
        <v>68</v>
      </c>
      <c r="B22" s="62">
        <v>103</v>
      </c>
      <c r="C22" s="63" t="s">
        <v>132</v>
      </c>
      <c r="D22" s="63" t="s">
        <v>61</v>
      </c>
      <c r="E22" s="64">
        <v>96</v>
      </c>
      <c r="F22" s="79">
        <v>24</v>
      </c>
      <c r="G22" s="76">
        <f t="shared" si="0"/>
        <v>25</v>
      </c>
    </row>
    <row r="23" spans="1:7" ht="36.75" customHeight="1">
      <c r="A23" s="34" t="s">
        <v>27</v>
      </c>
      <c r="B23" s="66">
        <v>104</v>
      </c>
      <c r="C23" s="68"/>
      <c r="D23" s="68"/>
      <c r="E23" s="74">
        <f>E24+E26+E30</f>
        <v>36506.9</v>
      </c>
      <c r="F23" s="74">
        <f>F24+F26+F30+F41</f>
        <v>8224.7</v>
      </c>
      <c r="G23" s="77">
        <f>ROUND(F23/E23*100,1)</f>
        <v>22.5</v>
      </c>
    </row>
    <row r="24" spans="1:7" ht="31.5" customHeight="1">
      <c r="A24" s="58" t="s">
        <v>153</v>
      </c>
      <c r="B24" s="66">
        <v>104</v>
      </c>
      <c r="C24" s="68" t="s">
        <v>137</v>
      </c>
      <c r="D24" s="68"/>
      <c r="E24" s="74">
        <f>E25</f>
        <v>1534.5</v>
      </c>
      <c r="F24" s="74">
        <f>F25</f>
        <v>212.7</v>
      </c>
      <c r="G24" s="77">
        <f aca="true" t="shared" si="1" ref="G24:G32">ROUND(F24/E24*100,1)</f>
        <v>13.9</v>
      </c>
    </row>
    <row r="25" spans="1:7" ht="50.25" customHeight="1">
      <c r="A25" s="51" t="s">
        <v>65</v>
      </c>
      <c r="B25" s="62">
        <v>104</v>
      </c>
      <c r="C25" s="63" t="s">
        <v>137</v>
      </c>
      <c r="D25" s="63" t="s">
        <v>66</v>
      </c>
      <c r="E25" s="64">
        <v>1534.5</v>
      </c>
      <c r="F25" s="78">
        <v>212.7</v>
      </c>
      <c r="G25" s="76">
        <f t="shared" si="1"/>
        <v>13.9</v>
      </c>
    </row>
    <row r="26" spans="1:7" ht="32.25" customHeight="1">
      <c r="A26" s="141" t="s">
        <v>154</v>
      </c>
      <c r="B26" s="66">
        <v>104</v>
      </c>
      <c r="C26" s="68" t="s">
        <v>138</v>
      </c>
      <c r="D26" s="227"/>
      <c r="E26" s="74">
        <f>E27+E28+E29</f>
        <v>29865.4</v>
      </c>
      <c r="F26" s="74">
        <f>F27+F28+F29</f>
        <v>6809.6</v>
      </c>
      <c r="G26" s="77">
        <f t="shared" si="1"/>
        <v>22.8</v>
      </c>
    </row>
    <row r="27" spans="1:7" ht="51.75" customHeight="1">
      <c r="A27" s="51" t="s">
        <v>65</v>
      </c>
      <c r="B27" s="80">
        <v>104</v>
      </c>
      <c r="C27" s="81" t="s">
        <v>138</v>
      </c>
      <c r="D27" s="81" t="s">
        <v>66</v>
      </c>
      <c r="E27" s="82">
        <v>26513</v>
      </c>
      <c r="F27" s="82">
        <v>5947.6</v>
      </c>
      <c r="G27" s="83">
        <f t="shared" si="1"/>
        <v>22.4</v>
      </c>
    </row>
    <row r="28" spans="1:7" ht="18" customHeight="1">
      <c r="A28" s="54" t="s">
        <v>197</v>
      </c>
      <c r="B28" s="80">
        <v>104</v>
      </c>
      <c r="C28" s="81" t="s">
        <v>138</v>
      </c>
      <c r="D28" s="81" t="s">
        <v>67</v>
      </c>
      <c r="E28" s="82">
        <v>3254.2</v>
      </c>
      <c r="F28" s="84">
        <v>796</v>
      </c>
      <c r="G28" s="83">
        <f t="shared" si="1"/>
        <v>24.5</v>
      </c>
    </row>
    <row r="29" spans="1:7" s="4" customFormat="1" ht="18" customHeight="1">
      <c r="A29" s="51" t="s">
        <v>68</v>
      </c>
      <c r="B29" s="80">
        <v>104</v>
      </c>
      <c r="C29" s="81" t="s">
        <v>138</v>
      </c>
      <c r="D29" s="81" t="s">
        <v>61</v>
      </c>
      <c r="E29" s="82">
        <v>98.2</v>
      </c>
      <c r="F29" s="85">
        <v>66</v>
      </c>
      <c r="G29" s="83">
        <f t="shared" si="1"/>
        <v>67.2</v>
      </c>
    </row>
    <row r="30" spans="1:7" s="103" customFormat="1" ht="46.5" customHeight="1">
      <c r="A30" s="228" t="s">
        <v>113</v>
      </c>
      <c r="B30" s="229">
        <v>104</v>
      </c>
      <c r="C30" s="230" t="s">
        <v>114</v>
      </c>
      <c r="D30" s="230"/>
      <c r="E30" s="231">
        <f>E31+E32</f>
        <v>5107</v>
      </c>
      <c r="F30" s="232">
        <f>F31+F32</f>
        <v>1202.4</v>
      </c>
      <c r="G30" s="233">
        <f t="shared" si="1"/>
        <v>23.5</v>
      </c>
    </row>
    <row r="31" spans="1:7" ht="47.25" customHeight="1">
      <c r="A31" s="51" t="s">
        <v>65</v>
      </c>
      <c r="B31" s="80">
        <v>104</v>
      </c>
      <c r="C31" s="81" t="s">
        <v>114</v>
      </c>
      <c r="D31" s="81" t="s">
        <v>66</v>
      </c>
      <c r="E31" s="86">
        <v>4739.5</v>
      </c>
      <c r="F31" s="85">
        <v>1168.4</v>
      </c>
      <c r="G31" s="83">
        <f t="shared" si="1"/>
        <v>24.7</v>
      </c>
    </row>
    <row r="32" spans="1:7" ht="18.75" customHeight="1">
      <c r="A32" s="54" t="s">
        <v>197</v>
      </c>
      <c r="B32" s="80">
        <v>104</v>
      </c>
      <c r="C32" s="81" t="s">
        <v>114</v>
      </c>
      <c r="D32" s="81" t="s">
        <v>67</v>
      </c>
      <c r="E32" s="82">
        <v>367.5</v>
      </c>
      <c r="F32" s="85">
        <v>34</v>
      </c>
      <c r="G32" s="83">
        <f t="shared" si="1"/>
        <v>9.3</v>
      </c>
    </row>
    <row r="33" spans="1:7" s="97" customFormat="1" ht="16.5" customHeight="1">
      <c r="A33" s="104" t="s">
        <v>28</v>
      </c>
      <c r="B33" s="105">
        <v>111</v>
      </c>
      <c r="C33" s="106"/>
      <c r="D33" s="106"/>
      <c r="E33" s="107">
        <f>E34</f>
        <v>10</v>
      </c>
      <c r="F33" s="69">
        <f>F34</f>
        <v>0</v>
      </c>
      <c r="G33" s="108">
        <f>ROUND(F33/E33*100,1)</f>
        <v>0</v>
      </c>
    </row>
    <row r="34" spans="1:7" s="39" customFormat="1" ht="21" customHeight="1">
      <c r="A34" s="239" t="s">
        <v>29</v>
      </c>
      <c r="B34" s="105">
        <v>111</v>
      </c>
      <c r="C34" s="67" t="s">
        <v>116</v>
      </c>
      <c r="D34" s="67"/>
      <c r="E34" s="69">
        <f>E35</f>
        <v>10</v>
      </c>
      <c r="F34" s="69">
        <f>F35</f>
        <v>0</v>
      </c>
      <c r="G34" s="98">
        <f aca="true" t="shared" si="2" ref="G34:G56">ROUND(F34/E34*100,1)</f>
        <v>0</v>
      </c>
    </row>
    <row r="35" spans="1:7" s="39" customFormat="1" ht="18.75" customHeight="1">
      <c r="A35" s="110" t="s">
        <v>68</v>
      </c>
      <c r="B35" s="109">
        <v>111</v>
      </c>
      <c r="C35" s="70" t="s">
        <v>116</v>
      </c>
      <c r="D35" s="70" t="s">
        <v>61</v>
      </c>
      <c r="E35" s="71">
        <v>10</v>
      </c>
      <c r="F35" s="71">
        <v>0</v>
      </c>
      <c r="G35" s="108">
        <f t="shared" si="2"/>
        <v>0</v>
      </c>
    </row>
    <row r="36" spans="1:7" s="39" customFormat="1" ht="20.25" customHeight="1">
      <c r="A36" s="111" t="s">
        <v>26</v>
      </c>
      <c r="B36" s="105">
        <v>113</v>
      </c>
      <c r="C36" s="67"/>
      <c r="D36" s="67"/>
      <c r="E36" s="69">
        <f>E37+E39+E41+E43+E45+E47+E49+E51</f>
        <v>576.6</v>
      </c>
      <c r="F36" s="69">
        <f>F37+F39+F41+F43+F45+F47+F49+F51</f>
        <v>0</v>
      </c>
      <c r="G36" s="98">
        <f t="shared" si="2"/>
        <v>0</v>
      </c>
    </row>
    <row r="37" spans="1:7" s="39" customFormat="1" ht="31.5">
      <c r="A37" s="259" t="s">
        <v>212</v>
      </c>
      <c r="B37" s="105">
        <v>113</v>
      </c>
      <c r="C37" s="67" t="s">
        <v>211</v>
      </c>
      <c r="D37" s="106"/>
      <c r="E37" s="107">
        <f>E38</f>
        <v>128.5</v>
      </c>
      <c r="F37" s="69">
        <v>0</v>
      </c>
      <c r="G37" s="98">
        <v>0</v>
      </c>
    </row>
    <row r="38" spans="1:7" s="39" customFormat="1" ht="20.25" customHeight="1">
      <c r="A38" s="54" t="s">
        <v>197</v>
      </c>
      <c r="B38" s="109">
        <v>113</v>
      </c>
      <c r="C38" s="70" t="s">
        <v>211</v>
      </c>
      <c r="D38" s="260" t="s">
        <v>67</v>
      </c>
      <c r="E38" s="261">
        <v>128.5</v>
      </c>
      <c r="F38" s="71">
        <v>0</v>
      </c>
      <c r="G38" s="108">
        <v>0</v>
      </c>
    </row>
    <row r="39" spans="1:7" ht="20.25" customHeight="1">
      <c r="A39" s="58" t="s">
        <v>117</v>
      </c>
      <c r="B39" s="66">
        <v>113</v>
      </c>
      <c r="C39" s="68" t="s">
        <v>118</v>
      </c>
      <c r="D39" s="68"/>
      <c r="E39" s="74">
        <f>E40</f>
        <v>330</v>
      </c>
      <c r="F39" s="74">
        <f>F40</f>
        <v>0</v>
      </c>
      <c r="G39" s="77">
        <f t="shared" si="2"/>
        <v>0</v>
      </c>
    </row>
    <row r="40" spans="1:7" ht="18.75" customHeight="1">
      <c r="A40" s="54" t="s">
        <v>197</v>
      </c>
      <c r="B40" s="62">
        <v>113</v>
      </c>
      <c r="C40" s="63" t="s">
        <v>118</v>
      </c>
      <c r="D40" s="63" t="s">
        <v>67</v>
      </c>
      <c r="E40" s="64">
        <v>330</v>
      </c>
      <c r="F40" s="64">
        <v>0</v>
      </c>
      <c r="G40" s="76">
        <f t="shared" si="2"/>
        <v>0</v>
      </c>
    </row>
    <row r="41" spans="1:7" s="4" customFormat="1" ht="48" customHeight="1">
      <c r="A41" s="58" t="s">
        <v>115</v>
      </c>
      <c r="B41" s="234">
        <v>113</v>
      </c>
      <c r="C41" s="235" t="s">
        <v>173</v>
      </c>
      <c r="D41" s="236"/>
      <c r="E41" s="237">
        <f>E42</f>
        <v>8.1</v>
      </c>
      <c r="F41" s="238">
        <f>F42</f>
        <v>0</v>
      </c>
      <c r="G41" s="101">
        <f>ROUND(F41/E41*100,1)</f>
        <v>0</v>
      </c>
    </row>
    <row r="42" spans="1:7" s="4" customFormat="1" ht="18" customHeight="1">
      <c r="A42" s="54" t="s">
        <v>197</v>
      </c>
      <c r="B42" s="80">
        <v>113</v>
      </c>
      <c r="C42" s="81" t="s">
        <v>173</v>
      </c>
      <c r="D42" s="87" t="s">
        <v>67</v>
      </c>
      <c r="E42" s="86">
        <v>8.1</v>
      </c>
      <c r="F42" s="84">
        <v>0</v>
      </c>
      <c r="G42" s="83">
        <f>ROUND(F42/E42*100,1)</f>
        <v>0</v>
      </c>
    </row>
    <row r="43" spans="1:7" s="4" customFormat="1" ht="31.5">
      <c r="A43" s="141" t="s">
        <v>77</v>
      </c>
      <c r="B43" s="66">
        <v>113</v>
      </c>
      <c r="C43" s="68" t="s">
        <v>128</v>
      </c>
      <c r="D43" s="68"/>
      <c r="E43" s="74">
        <f>E44</f>
        <v>20</v>
      </c>
      <c r="F43" s="90">
        <f>F44</f>
        <v>0</v>
      </c>
      <c r="G43" s="88">
        <f>ROUND(F43/E43*100,1)</f>
        <v>0</v>
      </c>
    </row>
    <row r="44" spans="1:7" s="4" customFormat="1" ht="18" customHeight="1">
      <c r="A44" s="54" t="s">
        <v>197</v>
      </c>
      <c r="B44" s="62">
        <v>113</v>
      </c>
      <c r="C44" s="63" t="s">
        <v>128</v>
      </c>
      <c r="D44" s="63" t="s">
        <v>67</v>
      </c>
      <c r="E44" s="64">
        <v>20</v>
      </c>
      <c r="F44" s="79">
        <v>0</v>
      </c>
      <c r="G44" s="89">
        <f>ROUND(F44/E44*100,1)</f>
        <v>0</v>
      </c>
    </row>
    <row r="45" spans="1:7" ht="33" customHeight="1">
      <c r="A45" s="141" t="s">
        <v>273</v>
      </c>
      <c r="B45" s="66">
        <v>113</v>
      </c>
      <c r="C45" s="68" t="s">
        <v>276</v>
      </c>
      <c r="D45" s="68"/>
      <c r="E45" s="74">
        <f>E46</f>
        <v>20</v>
      </c>
      <c r="F45" s="74">
        <f>F46</f>
        <v>0</v>
      </c>
      <c r="G45" s="77">
        <f t="shared" si="2"/>
        <v>0</v>
      </c>
    </row>
    <row r="46" spans="1:7" s="22" customFormat="1" ht="17.25" customHeight="1">
      <c r="A46" s="54" t="s">
        <v>197</v>
      </c>
      <c r="B46" s="62">
        <v>113</v>
      </c>
      <c r="C46" s="63" t="s">
        <v>276</v>
      </c>
      <c r="D46" s="63" t="s">
        <v>67</v>
      </c>
      <c r="E46" s="64">
        <v>20</v>
      </c>
      <c r="F46" s="64">
        <v>0</v>
      </c>
      <c r="G46" s="76">
        <f t="shared" si="2"/>
        <v>0</v>
      </c>
    </row>
    <row r="47" spans="1:7" ht="48.75" customHeight="1">
      <c r="A47" s="141" t="s">
        <v>257</v>
      </c>
      <c r="B47" s="66">
        <v>113</v>
      </c>
      <c r="C47" s="68" t="s">
        <v>277</v>
      </c>
      <c r="D47" s="68"/>
      <c r="E47" s="74">
        <f>E48</f>
        <v>20</v>
      </c>
      <c r="F47" s="74">
        <f>F48</f>
        <v>0</v>
      </c>
      <c r="G47" s="77">
        <f t="shared" si="2"/>
        <v>0</v>
      </c>
    </row>
    <row r="48" spans="1:7" ht="17.25" customHeight="1">
      <c r="A48" s="54" t="s">
        <v>197</v>
      </c>
      <c r="B48" s="62">
        <v>113</v>
      </c>
      <c r="C48" s="63" t="s">
        <v>277</v>
      </c>
      <c r="D48" s="63" t="s">
        <v>67</v>
      </c>
      <c r="E48" s="64">
        <v>20</v>
      </c>
      <c r="F48" s="64">
        <v>0</v>
      </c>
      <c r="G48" s="76">
        <f t="shared" si="2"/>
        <v>0</v>
      </c>
    </row>
    <row r="49" spans="1:7" ht="49.5" customHeight="1">
      <c r="A49" s="141" t="s">
        <v>121</v>
      </c>
      <c r="B49" s="66">
        <v>113</v>
      </c>
      <c r="C49" s="68" t="s">
        <v>122</v>
      </c>
      <c r="D49" s="68"/>
      <c r="E49" s="74">
        <f>E50</f>
        <v>20</v>
      </c>
      <c r="F49" s="74">
        <f>F50</f>
        <v>0</v>
      </c>
      <c r="G49" s="77">
        <f>ROUND(F49/E49*100,1)</f>
        <v>0</v>
      </c>
    </row>
    <row r="50" spans="1:7" ht="17.25" customHeight="1">
      <c r="A50" s="54" t="s">
        <v>197</v>
      </c>
      <c r="B50" s="62">
        <v>113</v>
      </c>
      <c r="C50" s="63" t="s">
        <v>122</v>
      </c>
      <c r="D50" s="63" t="s">
        <v>67</v>
      </c>
      <c r="E50" s="64">
        <v>20</v>
      </c>
      <c r="F50" s="64">
        <v>0</v>
      </c>
      <c r="G50" s="76">
        <f>ROUND(F50/E50*100,1)</f>
        <v>0</v>
      </c>
    </row>
    <row r="51" spans="1:7" s="22" customFormat="1" ht="84" customHeight="1">
      <c r="A51" s="141" t="s">
        <v>174</v>
      </c>
      <c r="B51" s="66">
        <v>113</v>
      </c>
      <c r="C51" s="68" t="s">
        <v>168</v>
      </c>
      <c r="D51" s="68"/>
      <c r="E51" s="74">
        <f>E52</f>
        <v>30</v>
      </c>
      <c r="F51" s="74">
        <f>F52</f>
        <v>0</v>
      </c>
      <c r="G51" s="77">
        <f t="shared" si="2"/>
        <v>0</v>
      </c>
    </row>
    <row r="52" spans="1:7" ht="17.25" customHeight="1">
      <c r="A52" s="54" t="s">
        <v>197</v>
      </c>
      <c r="B52" s="62">
        <v>113</v>
      </c>
      <c r="C52" s="63" t="s">
        <v>168</v>
      </c>
      <c r="D52" s="63" t="s">
        <v>67</v>
      </c>
      <c r="E52" s="64">
        <v>30</v>
      </c>
      <c r="F52" s="64">
        <v>0</v>
      </c>
      <c r="G52" s="76">
        <f t="shared" si="2"/>
        <v>0</v>
      </c>
    </row>
    <row r="53" spans="1:7" s="39" customFormat="1" ht="17.25" customHeight="1">
      <c r="A53" s="59" t="s">
        <v>30</v>
      </c>
      <c r="B53" s="72">
        <v>300</v>
      </c>
      <c r="C53" s="67"/>
      <c r="D53" s="67"/>
      <c r="E53" s="69">
        <f aca="true" t="shared" si="3" ref="E53:F55">E54</f>
        <v>27.9</v>
      </c>
      <c r="F53" s="69">
        <f t="shared" si="3"/>
        <v>0</v>
      </c>
      <c r="G53" s="108">
        <f t="shared" si="2"/>
        <v>0</v>
      </c>
    </row>
    <row r="54" spans="1:7" ht="32.25" customHeight="1">
      <c r="A54" s="59" t="s">
        <v>250</v>
      </c>
      <c r="B54" s="66">
        <v>310</v>
      </c>
      <c r="C54" s="63"/>
      <c r="D54" s="68"/>
      <c r="E54" s="74">
        <f t="shared" si="3"/>
        <v>27.9</v>
      </c>
      <c r="F54" s="74">
        <f t="shared" si="3"/>
        <v>0</v>
      </c>
      <c r="G54" s="76">
        <f t="shared" si="2"/>
        <v>0</v>
      </c>
    </row>
    <row r="55" spans="1:7" ht="46.5" customHeight="1">
      <c r="A55" s="34" t="s">
        <v>75</v>
      </c>
      <c r="B55" s="66">
        <v>310</v>
      </c>
      <c r="C55" s="68" t="s">
        <v>123</v>
      </c>
      <c r="D55" s="68"/>
      <c r="E55" s="74">
        <f t="shared" si="3"/>
        <v>27.9</v>
      </c>
      <c r="F55" s="74">
        <f t="shared" si="3"/>
        <v>0</v>
      </c>
      <c r="G55" s="77">
        <f t="shared" si="2"/>
        <v>0</v>
      </c>
    </row>
    <row r="56" spans="1:7" ht="19.5" customHeight="1">
      <c r="A56" s="51" t="s">
        <v>100</v>
      </c>
      <c r="B56" s="62">
        <v>310</v>
      </c>
      <c r="C56" s="63" t="s">
        <v>123</v>
      </c>
      <c r="D56" s="63" t="s">
        <v>67</v>
      </c>
      <c r="E56" s="64">
        <v>27.9</v>
      </c>
      <c r="F56" s="64">
        <v>0</v>
      </c>
      <c r="G56" s="76">
        <f t="shared" si="2"/>
        <v>0</v>
      </c>
    </row>
    <row r="57" spans="1:7" s="39" customFormat="1" ht="16.5" customHeight="1">
      <c r="A57" s="59" t="s">
        <v>31</v>
      </c>
      <c r="B57" s="72">
        <v>400</v>
      </c>
      <c r="C57" s="67"/>
      <c r="D57" s="67"/>
      <c r="E57" s="69">
        <f>E58+E61</f>
        <v>476.9</v>
      </c>
      <c r="F57" s="69">
        <f aca="true" t="shared" si="4" ref="E57:F60">F58</f>
        <v>0</v>
      </c>
      <c r="G57" s="112">
        <f aca="true" t="shared" si="5" ref="G57:G109">ROUND(F57/E57*100,1)</f>
        <v>0</v>
      </c>
    </row>
    <row r="58" spans="1:7" s="32" customFormat="1" ht="17.25" customHeight="1">
      <c r="A58" s="34" t="s">
        <v>32</v>
      </c>
      <c r="B58" s="66">
        <v>401</v>
      </c>
      <c r="C58" s="68"/>
      <c r="D58" s="68"/>
      <c r="E58" s="74">
        <f t="shared" si="4"/>
        <v>456.9</v>
      </c>
      <c r="F58" s="74">
        <f t="shared" si="4"/>
        <v>0</v>
      </c>
      <c r="G58" s="88">
        <f t="shared" si="5"/>
        <v>0</v>
      </c>
    </row>
    <row r="59" spans="1:7" s="22" customFormat="1" ht="31.5">
      <c r="A59" s="58" t="s">
        <v>217</v>
      </c>
      <c r="B59" s="66">
        <v>401</v>
      </c>
      <c r="C59" s="68" t="s">
        <v>124</v>
      </c>
      <c r="D59" s="68"/>
      <c r="E59" s="74">
        <f t="shared" si="4"/>
        <v>456.9</v>
      </c>
      <c r="F59" s="74">
        <f t="shared" si="4"/>
        <v>0</v>
      </c>
      <c r="G59" s="88">
        <f t="shared" si="5"/>
        <v>0</v>
      </c>
    </row>
    <row r="60" spans="1:7" ht="16.5" customHeight="1">
      <c r="A60" s="38" t="s">
        <v>258</v>
      </c>
      <c r="B60" s="62">
        <v>401</v>
      </c>
      <c r="C60" s="63" t="s">
        <v>124</v>
      </c>
      <c r="D60" s="63" t="s">
        <v>251</v>
      </c>
      <c r="E60" s="64">
        <v>456.9</v>
      </c>
      <c r="F60" s="64">
        <f t="shared" si="4"/>
        <v>0</v>
      </c>
      <c r="G60" s="89">
        <f t="shared" si="5"/>
        <v>0</v>
      </c>
    </row>
    <row r="61" spans="1:7" s="22" customFormat="1" ht="15.75" customHeight="1">
      <c r="A61" s="34" t="s">
        <v>125</v>
      </c>
      <c r="B61" s="66">
        <v>412</v>
      </c>
      <c r="C61" s="68"/>
      <c r="D61" s="68"/>
      <c r="E61" s="74">
        <f>E62</f>
        <v>20</v>
      </c>
      <c r="F61" s="90">
        <f>F62</f>
        <v>0</v>
      </c>
      <c r="G61" s="88">
        <f t="shared" si="5"/>
        <v>0</v>
      </c>
    </row>
    <row r="62" spans="1:7" ht="21" customHeight="1">
      <c r="A62" s="34" t="s">
        <v>126</v>
      </c>
      <c r="B62" s="66">
        <v>412</v>
      </c>
      <c r="C62" s="68" t="s">
        <v>127</v>
      </c>
      <c r="D62" s="68"/>
      <c r="E62" s="74">
        <f>E63</f>
        <v>20</v>
      </c>
      <c r="F62" s="90">
        <f>F63</f>
        <v>0</v>
      </c>
      <c r="G62" s="88">
        <f t="shared" si="5"/>
        <v>0</v>
      </c>
    </row>
    <row r="63" spans="1:7" ht="19.5" customHeight="1">
      <c r="A63" s="51" t="s">
        <v>100</v>
      </c>
      <c r="B63" s="62">
        <v>412</v>
      </c>
      <c r="C63" s="63" t="s">
        <v>127</v>
      </c>
      <c r="D63" s="63" t="s">
        <v>67</v>
      </c>
      <c r="E63" s="64">
        <v>20</v>
      </c>
      <c r="F63" s="79">
        <v>0</v>
      </c>
      <c r="G63" s="89">
        <f t="shared" si="5"/>
        <v>0</v>
      </c>
    </row>
    <row r="64" spans="1:7" s="39" customFormat="1" ht="17.25" customHeight="1">
      <c r="A64" s="59" t="s">
        <v>33</v>
      </c>
      <c r="B64" s="72">
        <v>500</v>
      </c>
      <c r="C64" s="67"/>
      <c r="D64" s="67"/>
      <c r="E64" s="69">
        <f>E65</f>
        <v>95303</v>
      </c>
      <c r="F64" s="69">
        <f>F65</f>
        <v>15090.7</v>
      </c>
      <c r="G64" s="112">
        <f t="shared" si="5"/>
        <v>15.8</v>
      </c>
    </row>
    <row r="65" spans="1:7" s="22" customFormat="1" ht="20.25" customHeight="1">
      <c r="A65" s="34" t="s">
        <v>34</v>
      </c>
      <c r="B65" s="66">
        <v>503</v>
      </c>
      <c r="C65" s="68"/>
      <c r="D65" s="68"/>
      <c r="E65" s="74">
        <f>E66+E68+E72+E74+E76+E78+E82+E84+E70+E80</f>
        <v>95303</v>
      </c>
      <c r="F65" s="74">
        <f>F66+F68+F72+F74+F76+F78+F82+F84+F70+F80</f>
        <v>15090.7</v>
      </c>
      <c r="G65" s="88">
        <f t="shared" si="5"/>
        <v>15.8</v>
      </c>
    </row>
    <row r="66" spans="1:7" s="22" customFormat="1" ht="63">
      <c r="A66" s="251" t="s">
        <v>195</v>
      </c>
      <c r="B66" s="133">
        <v>503</v>
      </c>
      <c r="C66" s="134" t="s">
        <v>196</v>
      </c>
      <c r="D66" s="134"/>
      <c r="E66" s="130">
        <f>E67</f>
        <v>43809</v>
      </c>
      <c r="F66" s="130">
        <f>F67</f>
        <v>0</v>
      </c>
      <c r="G66" s="131">
        <f t="shared" si="5"/>
        <v>0</v>
      </c>
    </row>
    <row r="67" spans="1:7" ht="17.25" customHeight="1">
      <c r="A67" s="51" t="s">
        <v>197</v>
      </c>
      <c r="B67" s="152">
        <v>503</v>
      </c>
      <c r="C67" s="140" t="s">
        <v>196</v>
      </c>
      <c r="D67" s="140" t="s">
        <v>67</v>
      </c>
      <c r="E67" s="138">
        <v>43809</v>
      </c>
      <c r="F67" s="142">
        <v>0</v>
      </c>
      <c r="G67" s="139">
        <f t="shared" si="5"/>
        <v>0</v>
      </c>
    </row>
    <row r="68" spans="1:7" ht="15.75">
      <c r="A68" s="251" t="s">
        <v>253</v>
      </c>
      <c r="B68" s="133">
        <v>503</v>
      </c>
      <c r="C68" s="134" t="s">
        <v>198</v>
      </c>
      <c r="D68" s="134"/>
      <c r="E68" s="130">
        <f>E69</f>
        <v>5000</v>
      </c>
      <c r="F68" s="130">
        <f>F69</f>
        <v>0</v>
      </c>
      <c r="G68" s="131">
        <f t="shared" si="5"/>
        <v>0</v>
      </c>
    </row>
    <row r="69" spans="1:7" s="22" customFormat="1" ht="16.5" customHeight="1">
      <c r="A69" s="51" t="s">
        <v>197</v>
      </c>
      <c r="B69" s="152">
        <v>503</v>
      </c>
      <c r="C69" s="140" t="s">
        <v>198</v>
      </c>
      <c r="D69" s="140" t="s">
        <v>67</v>
      </c>
      <c r="E69" s="138">
        <v>5000</v>
      </c>
      <c r="F69" s="138">
        <v>0</v>
      </c>
      <c r="G69" s="139">
        <f t="shared" si="5"/>
        <v>0</v>
      </c>
    </row>
    <row r="70" spans="1:7" s="22" customFormat="1" ht="51" customHeight="1">
      <c r="A70" s="251" t="s">
        <v>255</v>
      </c>
      <c r="B70" s="133">
        <v>503</v>
      </c>
      <c r="C70" s="134" t="s">
        <v>254</v>
      </c>
      <c r="D70" s="134"/>
      <c r="E70" s="130">
        <f>E71</f>
        <v>685.1</v>
      </c>
      <c r="F70" s="130">
        <f>F71</f>
        <v>0</v>
      </c>
      <c r="G70" s="131">
        <f>ROUND(F70/E70*100,1)</f>
        <v>0</v>
      </c>
    </row>
    <row r="71" spans="1:7" s="22" customFormat="1" ht="16.5" customHeight="1">
      <c r="A71" s="51" t="s">
        <v>197</v>
      </c>
      <c r="B71" s="152">
        <v>503</v>
      </c>
      <c r="C71" s="140" t="s">
        <v>254</v>
      </c>
      <c r="D71" s="140" t="s">
        <v>67</v>
      </c>
      <c r="E71" s="138">
        <v>685.1</v>
      </c>
      <c r="F71" s="138">
        <v>0</v>
      </c>
      <c r="G71" s="139">
        <f>ROUND(F71/E71*100,1)</f>
        <v>0</v>
      </c>
    </row>
    <row r="72" spans="1:7" ht="47.25">
      <c r="A72" s="141" t="s">
        <v>199</v>
      </c>
      <c r="B72" s="128">
        <v>503</v>
      </c>
      <c r="C72" s="129" t="s">
        <v>200</v>
      </c>
      <c r="D72" s="129"/>
      <c r="E72" s="220">
        <f>E73</f>
        <v>7972</v>
      </c>
      <c r="F72" s="174">
        <f>F73</f>
        <v>1267.5</v>
      </c>
      <c r="G72" s="131">
        <f t="shared" si="5"/>
        <v>15.9</v>
      </c>
    </row>
    <row r="73" spans="1:7" ht="16.5" customHeight="1">
      <c r="A73" s="51" t="s">
        <v>197</v>
      </c>
      <c r="B73" s="136">
        <v>503</v>
      </c>
      <c r="C73" s="137" t="s">
        <v>200</v>
      </c>
      <c r="D73" s="137" t="s">
        <v>67</v>
      </c>
      <c r="E73" s="143">
        <v>7972</v>
      </c>
      <c r="F73" s="142">
        <v>1267.5</v>
      </c>
      <c r="G73" s="131">
        <f t="shared" si="5"/>
        <v>15.9</v>
      </c>
    </row>
    <row r="74" spans="1:7" s="22" customFormat="1" ht="63">
      <c r="A74" s="252" t="s">
        <v>201</v>
      </c>
      <c r="B74" s="128">
        <v>503</v>
      </c>
      <c r="C74" s="129" t="s">
        <v>202</v>
      </c>
      <c r="D74" s="129"/>
      <c r="E74" s="220">
        <f>E75</f>
        <v>1000</v>
      </c>
      <c r="F74" s="174">
        <f>F75</f>
        <v>773.2</v>
      </c>
      <c r="G74" s="131">
        <f>ROUND(F74/E74*100,1)</f>
        <v>77.3</v>
      </c>
    </row>
    <row r="75" spans="1:7" s="22" customFormat="1" ht="21" customHeight="1">
      <c r="A75" s="51" t="s">
        <v>197</v>
      </c>
      <c r="B75" s="136">
        <v>503</v>
      </c>
      <c r="C75" s="137" t="s">
        <v>202</v>
      </c>
      <c r="D75" s="137" t="s">
        <v>67</v>
      </c>
      <c r="E75" s="143">
        <v>1000</v>
      </c>
      <c r="F75" s="142">
        <v>773.2</v>
      </c>
      <c r="G75" s="139">
        <f>ROUND(F75/E75*100,1)</f>
        <v>77.3</v>
      </c>
    </row>
    <row r="76" spans="1:7" ht="47.25">
      <c r="A76" s="141" t="s">
        <v>203</v>
      </c>
      <c r="B76" s="128">
        <v>503</v>
      </c>
      <c r="C76" s="129" t="s">
        <v>204</v>
      </c>
      <c r="D76" s="129"/>
      <c r="E76" s="220">
        <f>E77</f>
        <v>1198</v>
      </c>
      <c r="F76" s="174">
        <f>F77</f>
        <v>0</v>
      </c>
      <c r="G76" s="131">
        <f t="shared" si="5"/>
        <v>0</v>
      </c>
    </row>
    <row r="77" spans="1:7" ht="19.5" customHeight="1">
      <c r="A77" s="51" t="s">
        <v>197</v>
      </c>
      <c r="B77" s="136">
        <v>503</v>
      </c>
      <c r="C77" s="137" t="s">
        <v>204</v>
      </c>
      <c r="D77" s="137" t="s">
        <v>67</v>
      </c>
      <c r="E77" s="143">
        <v>1198</v>
      </c>
      <c r="F77" s="142">
        <v>0</v>
      </c>
      <c r="G77" s="139">
        <f t="shared" si="5"/>
        <v>0</v>
      </c>
    </row>
    <row r="78" spans="1:7" s="22" customFormat="1" ht="31.5">
      <c r="A78" s="58" t="s">
        <v>205</v>
      </c>
      <c r="B78" s="133">
        <v>503</v>
      </c>
      <c r="C78" s="134" t="s">
        <v>206</v>
      </c>
      <c r="D78" s="134"/>
      <c r="E78" s="130">
        <f>E79</f>
        <v>33778.5</v>
      </c>
      <c r="F78" s="130">
        <f>F79</f>
        <v>13050</v>
      </c>
      <c r="G78" s="131">
        <f t="shared" si="5"/>
        <v>38.6</v>
      </c>
    </row>
    <row r="79" spans="1:7" ht="16.5" customHeight="1">
      <c r="A79" s="51" t="s">
        <v>197</v>
      </c>
      <c r="B79" s="152">
        <v>503</v>
      </c>
      <c r="C79" s="140" t="s">
        <v>206</v>
      </c>
      <c r="D79" s="140" t="s">
        <v>67</v>
      </c>
      <c r="E79" s="138">
        <v>33778.5</v>
      </c>
      <c r="F79" s="138">
        <v>13050</v>
      </c>
      <c r="G79" s="131">
        <f t="shared" si="5"/>
        <v>38.6</v>
      </c>
    </row>
    <row r="80" spans="1:7" ht="47.25">
      <c r="A80" s="141" t="s">
        <v>275</v>
      </c>
      <c r="B80" s="128">
        <v>503</v>
      </c>
      <c r="C80" s="129" t="s">
        <v>274</v>
      </c>
      <c r="D80" s="129"/>
      <c r="E80" s="220">
        <f>E81</f>
        <v>260.4</v>
      </c>
      <c r="F80" s="220">
        <f>F81</f>
        <v>0</v>
      </c>
      <c r="G80" s="131">
        <f>ROUND(F80/E80*100,1)</f>
        <v>0</v>
      </c>
    </row>
    <row r="81" spans="1:7" ht="16.5" customHeight="1">
      <c r="A81" s="51" t="s">
        <v>197</v>
      </c>
      <c r="B81" s="136">
        <v>503</v>
      </c>
      <c r="C81" s="137" t="s">
        <v>274</v>
      </c>
      <c r="D81" s="137" t="s">
        <v>67</v>
      </c>
      <c r="E81" s="143">
        <v>260.4</v>
      </c>
      <c r="F81" s="143">
        <v>0</v>
      </c>
      <c r="G81" s="139">
        <f>ROUND(F81/E81*100,1)</f>
        <v>0</v>
      </c>
    </row>
    <row r="82" spans="1:7" ht="18.75" customHeight="1">
      <c r="A82" s="141" t="s">
        <v>207</v>
      </c>
      <c r="B82" s="128">
        <v>503</v>
      </c>
      <c r="C82" s="129" t="s">
        <v>208</v>
      </c>
      <c r="D82" s="129"/>
      <c r="E82" s="220">
        <f>E83</f>
        <v>1000</v>
      </c>
      <c r="F82" s="220">
        <f>F83</f>
        <v>0</v>
      </c>
      <c r="G82" s="131">
        <f t="shared" si="5"/>
        <v>0</v>
      </c>
    </row>
    <row r="83" spans="1:7" s="22" customFormat="1" ht="21.75" customHeight="1">
      <c r="A83" s="51" t="s">
        <v>197</v>
      </c>
      <c r="B83" s="136">
        <v>503</v>
      </c>
      <c r="C83" s="137" t="s">
        <v>208</v>
      </c>
      <c r="D83" s="137" t="s">
        <v>67</v>
      </c>
      <c r="E83" s="143">
        <v>1000</v>
      </c>
      <c r="F83" s="143">
        <v>0</v>
      </c>
      <c r="G83" s="139">
        <f t="shared" si="5"/>
        <v>0</v>
      </c>
    </row>
    <row r="84" spans="1:7" ht="16.5" customHeight="1">
      <c r="A84" s="141" t="s">
        <v>59</v>
      </c>
      <c r="B84" s="128">
        <v>503</v>
      </c>
      <c r="C84" s="129" t="s">
        <v>209</v>
      </c>
      <c r="D84" s="129"/>
      <c r="E84" s="220">
        <f>E85</f>
        <v>600</v>
      </c>
      <c r="F84" s="220">
        <f>F85</f>
        <v>0</v>
      </c>
      <c r="G84" s="131">
        <f t="shared" si="5"/>
        <v>0</v>
      </c>
    </row>
    <row r="85" spans="1:7" ht="16.5" customHeight="1">
      <c r="A85" s="51" t="s">
        <v>197</v>
      </c>
      <c r="B85" s="136">
        <v>503</v>
      </c>
      <c r="C85" s="137" t="s">
        <v>210</v>
      </c>
      <c r="D85" s="137" t="s">
        <v>67</v>
      </c>
      <c r="E85" s="143">
        <v>600</v>
      </c>
      <c r="F85" s="143">
        <v>0</v>
      </c>
      <c r="G85" s="139">
        <f t="shared" si="5"/>
        <v>0</v>
      </c>
    </row>
    <row r="86" spans="1:7" s="39" customFormat="1" ht="16.5" customHeight="1">
      <c r="A86" s="104" t="s">
        <v>35</v>
      </c>
      <c r="B86" s="105">
        <v>700</v>
      </c>
      <c r="C86" s="106"/>
      <c r="D86" s="113"/>
      <c r="E86" s="107">
        <f aca="true" t="shared" si="6" ref="E86:F88">E87</f>
        <v>40</v>
      </c>
      <c r="F86" s="69">
        <f t="shared" si="6"/>
        <v>0</v>
      </c>
      <c r="G86" s="112">
        <f t="shared" si="5"/>
        <v>0</v>
      </c>
    </row>
    <row r="87" spans="1:7" ht="18" customHeight="1">
      <c r="A87" s="167" t="s">
        <v>69</v>
      </c>
      <c r="B87" s="66">
        <v>705</v>
      </c>
      <c r="C87" s="91"/>
      <c r="D87" s="68"/>
      <c r="E87" s="74">
        <f t="shared" si="6"/>
        <v>40</v>
      </c>
      <c r="F87" s="74">
        <f t="shared" si="6"/>
        <v>0</v>
      </c>
      <c r="G87" s="88">
        <f t="shared" si="5"/>
        <v>0</v>
      </c>
    </row>
    <row r="88" spans="1:7" s="22" customFormat="1" ht="47.25" customHeight="1">
      <c r="A88" s="223" t="s">
        <v>76</v>
      </c>
      <c r="B88" s="66">
        <v>705</v>
      </c>
      <c r="C88" s="240">
        <v>4280000181</v>
      </c>
      <c r="D88" s="68"/>
      <c r="E88" s="74">
        <f t="shared" si="6"/>
        <v>40</v>
      </c>
      <c r="F88" s="74">
        <f t="shared" si="6"/>
        <v>0</v>
      </c>
      <c r="G88" s="88">
        <f t="shared" si="5"/>
        <v>0</v>
      </c>
    </row>
    <row r="89" spans="1:7" ht="17.25" customHeight="1">
      <c r="A89" s="51" t="s">
        <v>197</v>
      </c>
      <c r="B89" s="93">
        <v>705</v>
      </c>
      <c r="C89" s="92">
        <v>4280000181</v>
      </c>
      <c r="D89" s="94" t="s">
        <v>67</v>
      </c>
      <c r="E89" s="64">
        <v>40</v>
      </c>
      <c r="F89" s="64">
        <v>0</v>
      </c>
      <c r="G89" s="89">
        <f t="shared" si="5"/>
        <v>0</v>
      </c>
    </row>
    <row r="90" spans="1:7" s="39" customFormat="1" ht="16.5" customHeight="1">
      <c r="A90" s="59" t="s">
        <v>36</v>
      </c>
      <c r="B90" s="72">
        <v>800</v>
      </c>
      <c r="C90" s="67"/>
      <c r="D90" s="67"/>
      <c r="E90" s="69">
        <f>E91+E94</f>
        <v>15660.1</v>
      </c>
      <c r="F90" s="69">
        <f>F91+F94</f>
        <v>2236.1</v>
      </c>
      <c r="G90" s="112">
        <f t="shared" si="5"/>
        <v>14.3</v>
      </c>
    </row>
    <row r="91" spans="1:7" ht="16.5" customHeight="1">
      <c r="A91" s="34" t="s">
        <v>37</v>
      </c>
      <c r="B91" s="66">
        <v>801</v>
      </c>
      <c r="C91" s="68"/>
      <c r="D91" s="68"/>
      <c r="E91" s="74">
        <f>E92</f>
        <v>11410.1</v>
      </c>
      <c r="F91" s="74">
        <f>F92</f>
        <v>2130</v>
      </c>
      <c r="G91" s="89">
        <f t="shared" si="5"/>
        <v>18.7</v>
      </c>
    </row>
    <row r="92" spans="1:7" ht="33.75" customHeight="1">
      <c r="A92" s="58" t="s">
        <v>171</v>
      </c>
      <c r="B92" s="66">
        <v>801</v>
      </c>
      <c r="C92" s="68" t="s">
        <v>130</v>
      </c>
      <c r="D92" s="68"/>
      <c r="E92" s="74">
        <f>E93</f>
        <v>11410.1</v>
      </c>
      <c r="F92" s="74">
        <f>F93</f>
        <v>2130</v>
      </c>
      <c r="G92" s="88">
        <f t="shared" si="5"/>
        <v>18.7</v>
      </c>
    </row>
    <row r="93" spans="1:7" ht="20.25" customHeight="1">
      <c r="A93" s="51" t="s">
        <v>197</v>
      </c>
      <c r="B93" s="62">
        <v>801</v>
      </c>
      <c r="C93" s="63" t="s">
        <v>130</v>
      </c>
      <c r="D93" s="63" t="s">
        <v>67</v>
      </c>
      <c r="E93" s="64">
        <v>11410.1</v>
      </c>
      <c r="F93" s="64">
        <v>2130</v>
      </c>
      <c r="G93" s="89">
        <f t="shared" si="5"/>
        <v>18.7</v>
      </c>
    </row>
    <row r="94" spans="1:7" s="61" customFormat="1" ht="18" customHeight="1">
      <c r="A94" s="35" t="s">
        <v>60</v>
      </c>
      <c r="B94" s="66">
        <v>804</v>
      </c>
      <c r="C94" s="68"/>
      <c r="D94" s="68"/>
      <c r="E94" s="74">
        <f>E95+E97+E107+E99+E101+E103+E105</f>
        <v>4250</v>
      </c>
      <c r="F94" s="74">
        <f>F95+F97+F107</f>
        <v>106.1</v>
      </c>
      <c r="G94" s="88">
        <f t="shared" si="5"/>
        <v>2.5</v>
      </c>
    </row>
    <row r="95" spans="1:7" s="61" customFormat="1" ht="19.5" customHeight="1">
      <c r="A95" s="141" t="s">
        <v>169</v>
      </c>
      <c r="B95" s="66">
        <v>804</v>
      </c>
      <c r="C95" s="68" t="s">
        <v>170</v>
      </c>
      <c r="D95" s="68"/>
      <c r="E95" s="74">
        <f>E96</f>
        <v>630</v>
      </c>
      <c r="F95" s="90">
        <f>F96</f>
        <v>0</v>
      </c>
      <c r="G95" s="88">
        <f aca="true" t="shared" si="7" ref="G95:G108">ROUND(F95/E95*100,1)</f>
        <v>0</v>
      </c>
    </row>
    <row r="96" spans="1:7" s="61" customFormat="1" ht="18" customHeight="1">
      <c r="A96" s="51" t="s">
        <v>197</v>
      </c>
      <c r="B96" s="62">
        <v>804</v>
      </c>
      <c r="C96" s="63" t="s">
        <v>170</v>
      </c>
      <c r="D96" s="63" t="s">
        <v>67</v>
      </c>
      <c r="E96" s="64">
        <v>630</v>
      </c>
      <c r="F96" s="79">
        <v>0</v>
      </c>
      <c r="G96" s="89">
        <f t="shared" si="7"/>
        <v>0</v>
      </c>
    </row>
    <row r="97" spans="1:7" s="61" customFormat="1" ht="18">
      <c r="A97" s="141" t="s">
        <v>155</v>
      </c>
      <c r="B97" s="66">
        <v>804</v>
      </c>
      <c r="C97" s="68" t="s">
        <v>131</v>
      </c>
      <c r="D97" s="68"/>
      <c r="E97" s="74">
        <f>E98</f>
        <v>2000</v>
      </c>
      <c r="F97" s="90">
        <f>F98</f>
        <v>106.1</v>
      </c>
      <c r="G97" s="88">
        <f t="shared" si="7"/>
        <v>5.3</v>
      </c>
    </row>
    <row r="98" spans="1:7" s="61" customFormat="1" ht="18" customHeight="1">
      <c r="A98" s="51" t="s">
        <v>197</v>
      </c>
      <c r="B98" s="62">
        <v>804</v>
      </c>
      <c r="C98" s="63" t="s">
        <v>131</v>
      </c>
      <c r="D98" s="63" t="s">
        <v>67</v>
      </c>
      <c r="E98" s="64">
        <v>2000</v>
      </c>
      <c r="F98" s="79">
        <v>106.1</v>
      </c>
      <c r="G98" s="89">
        <f t="shared" si="7"/>
        <v>5.3</v>
      </c>
    </row>
    <row r="99" spans="1:7" s="61" customFormat="1" ht="31.5">
      <c r="A99" s="141" t="s">
        <v>77</v>
      </c>
      <c r="B99" s="66">
        <v>804</v>
      </c>
      <c r="C99" s="68" t="s">
        <v>128</v>
      </c>
      <c r="D99" s="68"/>
      <c r="E99" s="74">
        <f>E100</f>
        <v>780</v>
      </c>
      <c r="F99" s="90">
        <f>F100</f>
        <v>0</v>
      </c>
      <c r="G99" s="88">
        <f t="shared" si="7"/>
        <v>0</v>
      </c>
    </row>
    <row r="100" spans="1:7" s="61" customFormat="1" ht="18" customHeight="1">
      <c r="A100" s="51" t="s">
        <v>197</v>
      </c>
      <c r="B100" s="62">
        <v>804</v>
      </c>
      <c r="C100" s="63" t="s">
        <v>128</v>
      </c>
      <c r="D100" s="63" t="s">
        <v>67</v>
      </c>
      <c r="E100" s="64">
        <v>780</v>
      </c>
      <c r="F100" s="79">
        <f>F105</f>
        <v>0</v>
      </c>
      <c r="G100" s="89">
        <f t="shared" si="7"/>
        <v>0</v>
      </c>
    </row>
    <row r="101" spans="1:7" s="61" customFormat="1" ht="33.75" customHeight="1">
      <c r="A101" s="141" t="s">
        <v>273</v>
      </c>
      <c r="B101" s="66">
        <v>804</v>
      </c>
      <c r="C101" s="68" t="s">
        <v>276</v>
      </c>
      <c r="D101" s="68"/>
      <c r="E101" s="74">
        <f>E102</f>
        <v>100</v>
      </c>
      <c r="F101" s="90">
        <f>F102</f>
        <v>0</v>
      </c>
      <c r="G101" s="88">
        <f t="shared" si="7"/>
        <v>0</v>
      </c>
    </row>
    <row r="102" spans="1:7" s="61" customFormat="1" ht="18" customHeight="1">
      <c r="A102" s="51" t="s">
        <v>197</v>
      </c>
      <c r="B102" s="62">
        <v>804</v>
      </c>
      <c r="C102" s="63" t="s">
        <v>119</v>
      </c>
      <c r="D102" s="63" t="s">
        <v>67</v>
      </c>
      <c r="E102" s="64">
        <v>100</v>
      </c>
      <c r="F102" s="79">
        <v>0</v>
      </c>
      <c r="G102" s="89">
        <f t="shared" si="7"/>
        <v>0</v>
      </c>
    </row>
    <row r="103" spans="1:7" s="61" customFormat="1" ht="51" customHeight="1">
      <c r="A103" s="141" t="s">
        <v>259</v>
      </c>
      <c r="B103" s="66">
        <v>804</v>
      </c>
      <c r="C103" s="68" t="s">
        <v>277</v>
      </c>
      <c r="D103" s="68"/>
      <c r="E103" s="74">
        <f>E104</f>
        <v>145</v>
      </c>
      <c r="F103" s="90">
        <f>F104</f>
        <v>0</v>
      </c>
      <c r="G103" s="88">
        <f>ROUND(F103/E103*100,1)</f>
        <v>0</v>
      </c>
    </row>
    <row r="104" spans="1:7" s="61" customFormat="1" ht="18" customHeight="1">
      <c r="A104" s="51" t="s">
        <v>197</v>
      </c>
      <c r="B104" s="62">
        <v>804</v>
      </c>
      <c r="C104" s="63" t="s">
        <v>120</v>
      </c>
      <c r="D104" s="63" t="s">
        <v>67</v>
      </c>
      <c r="E104" s="64">
        <v>145</v>
      </c>
      <c r="F104" s="79">
        <v>0</v>
      </c>
      <c r="G104" s="89">
        <f>ROUND(F104/E104*100,1)</f>
        <v>0</v>
      </c>
    </row>
    <row r="105" spans="1:7" s="61" customFormat="1" ht="47.25">
      <c r="A105" s="141" t="s">
        <v>129</v>
      </c>
      <c r="B105" s="66">
        <v>804</v>
      </c>
      <c r="C105" s="68" t="s">
        <v>122</v>
      </c>
      <c r="D105" s="68"/>
      <c r="E105" s="74">
        <f>E106</f>
        <v>450</v>
      </c>
      <c r="F105" s="90">
        <f>F106</f>
        <v>0</v>
      </c>
      <c r="G105" s="88">
        <f>ROUND(F105/E105*100,1)</f>
        <v>0</v>
      </c>
    </row>
    <row r="106" spans="1:7" s="61" customFormat="1" ht="18" customHeight="1">
      <c r="A106" s="51" t="s">
        <v>197</v>
      </c>
      <c r="B106" s="62">
        <v>804</v>
      </c>
      <c r="C106" s="63" t="s">
        <v>122</v>
      </c>
      <c r="D106" s="63" t="s">
        <v>67</v>
      </c>
      <c r="E106" s="64">
        <v>450</v>
      </c>
      <c r="F106" s="79">
        <v>0</v>
      </c>
      <c r="G106" s="89">
        <f>ROUND(F106/E106*100,1)</f>
        <v>0</v>
      </c>
    </row>
    <row r="107" spans="1:7" ht="78.75">
      <c r="A107" s="141" t="s">
        <v>174</v>
      </c>
      <c r="B107" s="66">
        <v>804</v>
      </c>
      <c r="C107" s="68" t="s">
        <v>168</v>
      </c>
      <c r="D107" s="68"/>
      <c r="E107" s="74">
        <f>E108</f>
        <v>145</v>
      </c>
      <c r="F107" s="74">
        <f>F108</f>
        <v>0</v>
      </c>
      <c r="G107" s="77">
        <f t="shared" si="7"/>
        <v>0</v>
      </c>
    </row>
    <row r="108" spans="1:7" ht="18.75" customHeight="1">
      <c r="A108" s="51" t="s">
        <v>197</v>
      </c>
      <c r="B108" s="62">
        <v>804</v>
      </c>
      <c r="C108" s="63" t="s">
        <v>168</v>
      </c>
      <c r="D108" s="63" t="s">
        <v>67</v>
      </c>
      <c r="E108" s="64">
        <v>145</v>
      </c>
      <c r="F108" s="64">
        <v>0</v>
      </c>
      <c r="G108" s="76">
        <f t="shared" si="7"/>
        <v>0</v>
      </c>
    </row>
    <row r="109" spans="1:7" s="39" customFormat="1" ht="16.5" customHeight="1">
      <c r="A109" s="96" t="s">
        <v>38</v>
      </c>
      <c r="B109" s="72">
        <v>1000</v>
      </c>
      <c r="C109" s="67"/>
      <c r="D109" s="67"/>
      <c r="E109" s="69">
        <f>E113+E116+E110</f>
        <v>25504.6</v>
      </c>
      <c r="F109" s="69">
        <f>F113+F116+F110</f>
        <v>6184.799999999999</v>
      </c>
      <c r="G109" s="112">
        <f t="shared" si="5"/>
        <v>24.2</v>
      </c>
    </row>
    <row r="110" spans="1:7" s="39" customFormat="1" ht="16.5" customHeight="1">
      <c r="A110" s="35" t="s">
        <v>172</v>
      </c>
      <c r="B110" s="128">
        <v>1001</v>
      </c>
      <c r="C110" s="129"/>
      <c r="D110" s="129"/>
      <c r="E110" s="130">
        <f>E111</f>
        <v>666.1</v>
      </c>
      <c r="F110" s="174">
        <f>F111</f>
        <v>166.5</v>
      </c>
      <c r="G110" s="131">
        <f aca="true" t="shared" si="8" ref="G110:G115">ROUND(F110/E110*100,1)</f>
        <v>25</v>
      </c>
    </row>
    <row r="111" spans="1:7" s="39" customFormat="1" ht="31.5">
      <c r="A111" s="35" t="s">
        <v>215</v>
      </c>
      <c r="B111" s="128">
        <v>1001</v>
      </c>
      <c r="C111" s="129" t="s">
        <v>214</v>
      </c>
      <c r="D111" s="129"/>
      <c r="E111" s="130">
        <f>E112</f>
        <v>666.1</v>
      </c>
      <c r="F111" s="174">
        <f>F112</f>
        <v>166.5</v>
      </c>
      <c r="G111" s="131">
        <f t="shared" si="8"/>
        <v>25</v>
      </c>
    </row>
    <row r="112" spans="1:7" s="39" customFormat="1" ht="16.5" customHeight="1">
      <c r="A112" s="51" t="s">
        <v>70</v>
      </c>
      <c r="B112" s="136">
        <v>1001</v>
      </c>
      <c r="C112" s="137" t="s">
        <v>214</v>
      </c>
      <c r="D112" s="137" t="s">
        <v>71</v>
      </c>
      <c r="E112" s="65">
        <v>666.1</v>
      </c>
      <c r="F112" s="65">
        <v>166.5</v>
      </c>
      <c r="G112" s="139">
        <f t="shared" si="8"/>
        <v>25</v>
      </c>
    </row>
    <row r="113" spans="1:7" s="42" customFormat="1" ht="18" customHeight="1">
      <c r="A113" s="35" t="s">
        <v>216</v>
      </c>
      <c r="B113" s="128">
        <v>1003</v>
      </c>
      <c r="C113" s="129"/>
      <c r="D113" s="129"/>
      <c r="E113" s="130">
        <f>E114</f>
        <v>1239.1</v>
      </c>
      <c r="F113" s="174">
        <f>F114</f>
        <v>254.4</v>
      </c>
      <c r="G113" s="131">
        <f t="shared" si="8"/>
        <v>20.5</v>
      </c>
    </row>
    <row r="114" spans="1:7" s="22" customFormat="1" ht="63">
      <c r="A114" s="258" t="s">
        <v>256</v>
      </c>
      <c r="B114" s="128">
        <v>1003</v>
      </c>
      <c r="C114" s="129" t="s">
        <v>213</v>
      </c>
      <c r="D114" s="129"/>
      <c r="E114" s="130">
        <f>E115</f>
        <v>1239.1</v>
      </c>
      <c r="F114" s="174">
        <f>F115</f>
        <v>254.4</v>
      </c>
      <c r="G114" s="131">
        <f t="shared" si="8"/>
        <v>20.5</v>
      </c>
    </row>
    <row r="115" spans="1:7" ht="17.25" customHeight="1">
      <c r="A115" s="51" t="s">
        <v>70</v>
      </c>
      <c r="B115" s="136">
        <v>1003</v>
      </c>
      <c r="C115" s="137" t="s">
        <v>213</v>
      </c>
      <c r="D115" s="137" t="s">
        <v>71</v>
      </c>
      <c r="E115" s="65">
        <v>1239.1</v>
      </c>
      <c r="F115" s="65">
        <v>254.4</v>
      </c>
      <c r="G115" s="139">
        <f t="shared" si="8"/>
        <v>20.5</v>
      </c>
    </row>
    <row r="116" spans="1:7" s="97" customFormat="1" ht="16.5" customHeight="1">
      <c r="A116" s="96" t="s">
        <v>39</v>
      </c>
      <c r="B116" s="72">
        <v>1004</v>
      </c>
      <c r="C116" s="70"/>
      <c r="D116" s="70"/>
      <c r="E116" s="69">
        <f>E117+E119</f>
        <v>23599.4</v>
      </c>
      <c r="F116" s="69">
        <f>F117+F119</f>
        <v>5763.9</v>
      </c>
      <c r="G116" s="98">
        <f aca="true" t="shared" si="9" ref="G116:G124">ROUND(F116/E116*100,1)</f>
        <v>24.4</v>
      </c>
    </row>
    <row r="117" spans="1:7" ht="49.5" customHeight="1">
      <c r="A117" s="35" t="s">
        <v>78</v>
      </c>
      <c r="B117" s="66">
        <v>1004</v>
      </c>
      <c r="C117" s="67" t="s">
        <v>112</v>
      </c>
      <c r="D117" s="68"/>
      <c r="E117" s="69">
        <f>E118</f>
        <v>14951.5</v>
      </c>
      <c r="F117" s="69">
        <f>F118</f>
        <v>3737.9</v>
      </c>
      <c r="G117" s="77">
        <f t="shared" si="9"/>
        <v>25</v>
      </c>
    </row>
    <row r="118" spans="1:7" ht="18.75" customHeight="1">
      <c r="A118" s="51" t="s">
        <v>70</v>
      </c>
      <c r="B118" s="62">
        <v>1004</v>
      </c>
      <c r="C118" s="70" t="s">
        <v>112</v>
      </c>
      <c r="D118" s="63" t="s">
        <v>71</v>
      </c>
      <c r="E118" s="71">
        <v>14951.5</v>
      </c>
      <c r="F118" s="71">
        <v>3737.9</v>
      </c>
      <c r="G118" s="76">
        <f t="shared" si="9"/>
        <v>25</v>
      </c>
    </row>
    <row r="119" spans="1:7" ht="36.75" customHeight="1">
      <c r="A119" s="35" t="s">
        <v>109</v>
      </c>
      <c r="B119" s="72">
        <v>1004</v>
      </c>
      <c r="C119" s="67" t="s">
        <v>108</v>
      </c>
      <c r="D119" s="67"/>
      <c r="E119" s="69">
        <f>E120</f>
        <v>8647.9</v>
      </c>
      <c r="F119" s="69">
        <f>F120</f>
        <v>2026</v>
      </c>
      <c r="G119" s="77">
        <f t="shared" si="9"/>
        <v>23.4</v>
      </c>
    </row>
    <row r="120" spans="1:7" ht="16.5" customHeight="1">
      <c r="A120" s="51" t="s">
        <v>70</v>
      </c>
      <c r="B120" s="73">
        <v>1004</v>
      </c>
      <c r="C120" s="70" t="s">
        <v>108</v>
      </c>
      <c r="D120" s="70" t="s">
        <v>71</v>
      </c>
      <c r="E120" s="71">
        <v>8647.9</v>
      </c>
      <c r="F120" s="71">
        <v>2026</v>
      </c>
      <c r="G120" s="76">
        <f t="shared" si="9"/>
        <v>23.4</v>
      </c>
    </row>
    <row r="121" spans="1:7" s="40" customFormat="1" ht="16.5" customHeight="1">
      <c r="A121" s="59" t="s">
        <v>40</v>
      </c>
      <c r="B121" s="72">
        <v>1100</v>
      </c>
      <c r="C121" s="67"/>
      <c r="D121" s="67"/>
      <c r="E121" s="69">
        <f aca="true" t="shared" si="10" ref="E121:F123">E122</f>
        <v>440</v>
      </c>
      <c r="F121" s="69">
        <f t="shared" si="10"/>
        <v>0</v>
      </c>
      <c r="G121" s="98">
        <f t="shared" si="9"/>
        <v>0</v>
      </c>
    </row>
    <row r="122" spans="1:7" ht="17.25" customHeight="1">
      <c r="A122" s="34" t="s">
        <v>110</v>
      </c>
      <c r="B122" s="66">
        <v>1101</v>
      </c>
      <c r="C122" s="63"/>
      <c r="D122" s="68"/>
      <c r="E122" s="74">
        <f t="shared" si="10"/>
        <v>440</v>
      </c>
      <c r="F122" s="74">
        <f t="shared" si="10"/>
        <v>0</v>
      </c>
      <c r="G122" s="77">
        <f t="shared" si="9"/>
        <v>0</v>
      </c>
    </row>
    <row r="123" spans="1:7" s="22" customFormat="1" ht="50.25" customHeight="1">
      <c r="A123" s="34" t="s">
        <v>111</v>
      </c>
      <c r="B123" s="66">
        <v>1101</v>
      </c>
      <c r="C123" s="68" t="s">
        <v>107</v>
      </c>
      <c r="D123" s="68"/>
      <c r="E123" s="74">
        <f t="shared" si="10"/>
        <v>440</v>
      </c>
      <c r="F123" s="74">
        <f t="shared" si="10"/>
        <v>0</v>
      </c>
      <c r="G123" s="77">
        <f t="shared" si="9"/>
        <v>0</v>
      </c>
    </row>
    <row r="124" spans="1:7" ht="16.5" customHeight="1">
      <c r="A124" s="51" t="s">
        <v>197</v>
      </c>
      <c r="B124" s="62">
        <v>1101</v>
      </c>
      <c r="C124" s="63" t="s">
        <v>107</v>
      </c>
      <c r="D124" s="63" t="s">
        <v>67</v>
      </c>
      <c r="E124" s="64">
        <v>440</v>
      </c>
      <c r="F124" s="64">
        <v>0</v>
      </c>
      <c r="G124" s="77">
        <f t="shared" si="9"/>
        <v>0</v>
      </c>
    </row>
    <row r="125" spans="1:7" s="103" customFormat="1" ht="16.5" customHeight="1">
      <c r="A125" s="59" t="s">
        <v>41</v>
      </c>
      <c r="B125" s="72">
        <v>1200</v>
      </c>
      <c r="C125" s="67"/>
      <c r="D125" s="67"/>
      <c r="E125" s="69">
        <f aca="true" t="shared" si="11" ref="E125:F127">E126</f>
        <v>1720.8</v>
      </c>
      <c r="F125" s="69">
        <f t="shared" si="11"/>
        <v>279.9</v>
      </c>
      <c r="G125" s="98">
        <f>ROUND(F125/E125*100,1)</f>
        <v>16.3</v>
      </c>
    </row>
    <row r="126" spans="1:7" s="4" customFormat="1" ht="16.5" customHeight="1">
      <c r="A126" s="34" t="s">
        <v>42</v>
      </c>
      <c r="B126" s="66">
        <v>1202</v>
      </c>
      <c r="C126" s="63"/>
      <c r="D126" s="68"/>
      <c r="E126" s="74">
        <f t="shared" si="11"/>
        <v>1720.8</v>
      </c>
      <c r="F126" s="74">
        <f t="shared" si="11"/>
        <v>279.9</v>
      </c>
      <c r="G126" s="98">
        <f>ROUND(F126/E126*100,1)</f>
        <v>16.3</v>
      </c>
    </row>
    <row r="127" spans="1:7" s="41" customFormat="1" ht="18" customHeight="1">
      <c r="A127" s="34" t="s">
        <v>79</v>
      </c>
      <c r="B127" s="66">
        <v>1202</v>
      </c>
      <c r="C127" s="68" t="s">
        <v>106</v>
      </c>
      <c r="D127" s="241"/>
      <c r="E127" s="74">
        <f t="shared" si="11"/>
        <v>1720.8</v>
      </c>
      <c r="F127" s="74">
        <f t="shared" si="11"/>
        <v>279.9</v>
      </c>
      <c r="G127" s="98">
        <f>ROUND(F127/E127*100,1)</f>
        <v>16.3</v>
      </c>
    </row>
    <row r="128" spans="1:7" ht="16.5" customHeight="1">
      <c r="A128" s="51" t="s">
        <v>197</v>
      </c>
      <c r="B128" s="62">
        <v>1202</v>
      </c>
      <c r="C128" s="63" t="s">
        <v>106</v>
      </c>
      <c r="D128" s="114" t="s">
        <v>67</v>
      </c>
      <c r="E128" s="64">
        <v>1720.8</v>
      </c>
      <c r="F128" s="64">
        <v>279.9</v>
      </c>
      <c r="G128" s="75">
        <f>ROUND(F128/E128*100,1)</f>
        <v>16.3</v>
      </c>
    </row>
    <row r="129" spans="1:7" ht="15.75">
      <c r="A129" s="60" t="s">
        <v>43</v>
      </c>
      <c r="B129" s="117"/>
      <c r="C129" s="117"/>
      <c r="D129" s="99"/>
      <c r="E129" s="99">
        <f>E8+E53+E57+E64+E86+E90+E109+E121+E125</f>
        <v>183684.6</v>
      </c>
      <c r="F129" s="99">
        <f>F8+F53+F57+F64+F86+F90+F109+F121+F125</f>
        <v>33825.299999999996</v>
      </c>
      <c r="G129" s="100">
        <f>ROUND(F129/E129*100,1)</f>
        <v>18.4</v>
      </c>
    </row>
  </sheetData>
  <sheetProtection/>
  <mergeCells count="9">
    <mergeCell ref="E1:G1"/>
    <mergeCell ref="G6:G7"/>
    <mergeCell ref="A6:A7"/>
    <mergeCell ref="B6:B7"/>
    <mergeCell ref="A3:F3"/>
    <mergeCell ref="C6:C7"/>
    <mergeCell ref="D6:D7"/>
    <mergeCell ref="E6:E7"/>
    <mergeCell ref="F6:F7"/>
  </mergeCells>
  <printOptions horizontalCentered="1"/>
  <pageMargins left="0.4724409448818898" right="0.31496062992125984" top="0.4330708661417323" bottom="0.27" header="0.41" footer="0.275590551181102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75" zoomScaleNormal="75" zoomScalePageLayoutView="0" workbookViewId="0" topLeftCell="A1">
      <selection activeCell="B24" sqref="B24"/>
    </sheetView>
  </sheetViews>
  <sheetFormatPr defaultColWidth="9.140625" defaultRowHeight="12.75"/>
  <cols>
    <col min="1" max="1" width="31.57421875" style="0" customWidth="1"/>
    <col min="2" max="2" width="79.421875" style="0" customWidth="1"/>
    <col min="3" max="3" width="14.7109375" style="0" customWidth="1"/>
    <col min="4" max="4" width="16.00390625" style="0" customWidth="1"/>
  </cols>
  <sheetData>
    <row r="1" ht="15.75">
      <c r="C1" s="2" t="s">
        <v>73</v>
      </c>
    </row>
    <row r="2" ht="19.5" customHeight="1">
      <c r="B2" s="4" t="s">
        <v>62</v>
      </c>
    </row>
    <row r="3" ht="14.25">
      <c r="B3" s="4"/>
    </row>
    <row r="4" ht="14.25">
      <c r="B4" s="4"/>
    </row>
    <row r="6" ht="16.5">
      <c r="A6" s="5" t="s">
        <v>58</v>
      </c>
    </row>
    <row r="7" ht="16.5">
      <c r="A7" s="5" t="s">
        <v>63</v>
      </c>
    </row>
    <row r="8" ht="16.5">
      <c r="A8" s="5"/>
    </row>
    <row r="9" ht="14.25">
      <c r="C9" s="6" t="s">
        <v>1</v>
      </c>
    </row>
    <row r="10" spans="1:4" ht="14.25">
      <c r="A10" s="7" t="s">
        <v>2</v>
      </c>
      <c r="B10" s="8" t="s">
        <v>18</v>
      </c>
      <c r="C10" s="7" t="s">
        <v>45</v>
      </c>
      <c r="D10" s="9" t="s">
        <v>46</v>
      </c>
    </row>
    <row r="11" spans="1:4" ht="23.25" customHeight="1">
      <c r="A11" s="10" t="s">
        <v>47</v>
      </c>
      <c r="B11" s="11" t="s">
        <v>48</v>
      </c>
      <c r="C11" s="12">
        <f>C12+C14</f>
        <v>0</v>
      </c>
      <c r="D11" s="21">
        <f>D12+D14</f>
        <v>8496.3</v>
      </c>
    </row>
    <row r="12" spans="1:4" ht="19.5" customHeight="1">
      <c r="A12" s="13" t="s">
        <v>49</v>
      </c>
      <c r="B12" s="14" t="s">
        <v>50</v>
      </c>
      <c r="C12" s="15">
        <v>-120510</v>
      </c>
      <c r="D12" s="25">
        <v>-9827</v>
      </c>
    </row>
    <row r="13" spans="1:4" ht="30.75" customHeight="1">
      <c r="A13" s="13" t="s">
        <v>51</v>
      </c>
      <c r="B13" s="14" t="s">
        <v>52</v>
      </c>
      <c r="C13" s="15">
        <f>C12</f>
        <v>-120510</v>
      </c>
      <c r="D13" s="25">
        <f>D12</f>
        <v>-9827</v>
      </c>
    </row>
    <row r="14" spans="1:4" ht="15.75" customHeight="1">
      <c r="A14" s="13" t="s">
        <v>53</v>
      </c>
      <c r="B14" s="14" t="s">
        <v>54</v>
      </c>
      <c r="C14" s="15">
        <v>120510</v>
      </c>
      <c r="D14" s="16">
        <v>18323.3</v>
      </c>
    </row>
    <row r="15" spans="1:4" ht="30" customHeight="1">
      <c r="A15" s="13" t="s">
        <v>55</v>
      </c>
      <c r="B15" s="14" t="s">
        <v>56</v>
      </c>
      <c r="C15" s="15">
        <f>C14</f>
        <v>120510</v>
      </c>
      <c r="D15" s="16">
        <v>18323.3</v>
      </c>
    </row>
    <row r="16" spans="1:4" ht="33" customHeight="1">
      <c r="A16" s="17"/>
      <c r="B16" s="18" t="s">
        <v>57</v>
      </c>
      <c r="C16" s="19">
        <f>C11</f>
        <v>0</v>
      </c>
      <c r="D16" s="20">
        <f>D11</f>
        <v>8496.3</v>
      </c>
    </row>
  </sheetData>
  <sheetProtection/>
  <printOptions horizontalCentered="1"/>
  <pageMargins left="0.7874015748031497" right="0.4330708661417323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2"/>
  <sheetViews>
    <sheetView zoomScale="78" zoomScaleNormal="78" zoomScalePageLayoutView="0" workbookViewId="0" topLeftCell="B1">
      <selection activeCell="H17" sqref="H17"/>
    </sheetView>
  </sheetViews>
  <sheetFormatPr defaultColWidth="9.140625" defaultRowHeight="19.5" customHeight="1"/>
  <cols>
    <col min="1" max="1" width="2.00390625" style="0" hidden="1" customWidth="1"/>
    <col min="2" max="2" width="31.421875" style="0" customWidth="1"/>
    <col min="3" max="3" width="71.28125" style="0" customWidth="1"/>
    <col min="4" max="4" width="13.140625" style="0" customWidth="1"/>
    <col min="5" max="5" width="17.28125" style="0" customWidth="1"/>
  </cols>
  <sheetData>
    <row r="1" ht="19.5" customHeight="1">
      <c r="B1" s="4"/>
    </row>
    <row r="2" spans="2:8" ht="15.75" customHeight="1">
      <c r="B2" s="2"/>
      <c r="C2" s="187"/>
      <c r="D2" s="188" t="s">
        <v>145</v>
      </c>
      <c r="E2" s="189"/>
      <c r="F2" s="189"/>
      <c r="G2" s="189"/>
      <c r="H2" s="189"/>
    </row>
    <row r="3" spans="2:8" ht="13.5" customHeight="1">
      <c r="B3" s="187"/>
      <c r="C3" s="187"/>
      <c r="D3" s="188" t="s">
        <v>265</v>
      </c>
      <c r="E3" s="189"/>
      <c r="F3" s="189"/>
      <c r="G3" s="189"/>
      <c r="H3" s="189"/>
    </row>
    <row r="4" spans="2:4" ht="13.5" customHeight="1">
      <c r="B4" s="2"/>
      <c r="C4" s="2"/>
      <c r="D4" s="188"/>
    </row>
    <row r="5" spans="2:4" ht="19.5" customHeight="1">
      <c r="B5" s="2"/>
      <c r="C5" s="2"/>
      <c r="D5" s="188"/>
    </row>
    <row r="6" spans="2:4" ht="19.5" customHeight="1">
      <c r="B6" s="2"/>
      <c r="C6" s="2"/>
      <c r="D6" s="2"/>
    </row>
    <row r="7" spans="2:6" ht="19.5" customHeight="1">
      <c r="B7" s="315" t="s">
        <v>149</v>
      </c>
      <c r="C7" s="315"/>
      <c r="D7" s="315"/>
      <c r="E7" s="315"/>
      <c r="F7" s="217"/>
    </row>
    <row r="8" spans="2:6" ht="19.5" customHeight="1">
      <c r="B8" s="316" t="s">
        <v>266</v>
      </c>
      <c r="C8" s="316"/>
      <c r="D8" s="316"/>
      <c r="E8" s="316"/>
      <c r="F8" s="217"/>
    </row>
    <row r="9" spans="2:6" ht="19.5" customHeight="1">
      <c r="B9" s="216"/>
      <c r="C9" s="186"/>
      <c r="D9" s="186"/>
      <c r="E9" s="217"/>
      <c r="F9" s="217"/>
    </row>
    <row r="10" spans="2:5" ht="19.5" customHeight="1">
      <c r="B10" s="2"/>
      <c r="C10" s="2"/>
      <c r="D10" s="2"/>
      <c r="E10" s="2" t="s">
        <v>146</v>
      </c>
    </row>
    <row r="11" spans="2:5" ht="19.5" customHeight="1">
      <c r="B11" s="190" t="s">
        <v>2</v>
      </c>
      <c r="C11" s="190" t="s">
        <v>18</v>
      </c>
      <c r="D11" s="190" t="s">
        <v>45</v>
      </c>
      <c r="E11" s="190" t="s">
        <v>16</v>
      </c>
    </row>
    <row r="12" spans="2:5" ht="24" customHeight="1">
      <c r="B12" s="191" t="s">
        <v>147</v>
      </c>
      <c r="C12" s="192" t="s">
        <v>48</v>
      </c>
      <c r="D12" s="193">
        <f>D13+D15</f>
        <v>12000</v>
      </c>
      <c r="E12" s="194">
        <f>E13+E15</f>
        <v>-9931</v>
      </c>
    </row>
    <row r="13" spans="2:5" ht="24" customHeight="1">
      <c r="B13" s="195" t="s">
        <v>49</v>
      </c>
      <c r="C13" s="102" t="s">
        <v>50</v>
      </c>
      <c r="D13" s="196">
        <v>-171684.6</v>
      </c>
      <c r="E13" s="197">
        <v>-43756.3</v>
      </c>
    </row>
    <row r="14" spans="2:5" ht="44.25" customHeight="1">
      <c r="B14" s="195" t="s">
        <v>51</v>
      </c>
      <c r="C14" s="102" t="s">
        <v>162</v>
      </c>
      <c r="D14" s="196">
        <f>D13</f>
        <v>-171684.6</v>
      </c>
      <c r="E14" s="197">
        <f>E13</f>
        <v>-43756.3</v>
      </c>
    </row>
    <row r="15" spans="2:5" ht="19.5" customHeight="1">
      <c r="B15" s="195" t="s">
        <v>53</v>
      </c>
      <c r="C15" s="102" t="s">
        <v>54</v>
      </c>
      <c r="D15" s="198">
        <f>D16</f>
        <v>183684.6</v>
      </c>
      <c r="E15" s="197">
        <f>E16</f>
        <v>33825.3</v>
      </c>
    </row>
    <row r="16" spans="2:5" ht="43.5" customHeight="1">
      <c r="B16" s="195" t="s">
        <v>55</v>
      </c>
      <c r="C16" s="102" t="s">
        <v>163</v>
      </c>
      <c r="D16" s="198">
        <v>183684.6</v>
      </c>
      <c r="E16" s="197">
        <v>33825.3</v>
      </c>
    </row>
    <row r="17" spans="2:5" ht="31.5" customHeight="1">
      <c r="B17" s="199"/>
      <c r="C17" s="200" t="s">
        <v>148</v>
      </c>
      <c r="D17" s="201">
        <f>D12</f>
        <v>12000</v>
      </c>
      <c r="E17" s="202">
        <f>E12</f>
        <v>-9931</v>
      </c>
    </row>
    <row r="20" spans="2:5" ht="19.5" customHeight="1">
      <c r="B20" s="203"/>
      <c r="C20" s="204"/>
      <c r="D20" s="204"/>
      <c r="E20" s="204"/>
    </row>
    <row r="21" spans="2:5" ht="19.5" customHeight="1">
      <c r="B21" s="203"/>
      <c r="C21" s="204"/>
      <c r="D21" s="204"/>
      <c r="E21" s="204"/>
    </row>
    <row r="22" spans="2:5" ht="19.5" customHeight="1">
      <c r="B22" s="203"/>
      <c r="C22" s="204"/>
      <c r="D22" s="204"/>
      <c r="E22" s="204"/>
    </row>
    <row r="23" spans="2:5" ht="19.5" customHeight="1">
      <c r="B23" s="204"/>
      <c r="C23" s="204"/>
      <c r="D23" s="205"/>
      <c r="E23" s="204"/>
    </row>
    <row r="24" spans="2:5" ht="19.5" customHeight="1">
      <c r="B24" s="206"/>
      <c r="C24" s="206"/>
      <c r="D24" s="206"/>
      <c r="E24" s="207"/>
    </row>
    <row r="25" spans="2:5" ht="19.5" customHeight="1">
      <c r="B25" s="208"/>
      <c r="C25" s="209"/>
      <c r="D25" s="210"/>
      <c r="E25" s="210"/>
    </row>
    <row r="26" spans="2:5" ht="19.5" customHeight="1">
      <c r="B26" s="206"/>
      <c r="C26" s="211"/>
      <c r="D26" s="212"/>
      <c r="E26" s="206"/>
    </row>
    <row r="27" spans="2:5" ht="19.5" customHeight="1">
      <c r="B27" s="206"/>
      <c r="C27" s="211"/>
      <c r="D27" s="212"/>
      <c r="E27" s="206"/>
    </row>
    <row r="28" spans="2:5" ht="19.5" customHeight="1">
      <c r="B28" s="206"/>
      <c r="C28" s="211"/>
      <c r="D28" s="212"/>
      <c r="E28" s="206"/>
    </row>
    <row r="29" spans="2:5" ht="30.75" customHeight="1">
      <c r="B29" s="206"/>
      <c r="C29" s="211"/>
      <c r="D29" s="212"/>
      <c r="E29" s="206"/>
    </row>
    <row r="30" spans="2:5" ht="19.5" customHeight="1">
      <c r="B30" s="213"/>
      <c r="C30" s="214"/>
      <c r="D30" s="215"/>
      <c r="E30" s="215"/>
    </row>
    <row r="31" spans="2:5" ht="19.5" customHeight="1">
      <c r="B31" s="204"/>
      <c r="C31" s="204"/>
      <c r="D31" s="204"/>
      <c r="E31" s="204"/>
    </row>
    <row r="32" spans="2:5" ht="19.5" customHeight="1">
      <c r="B32" s="204"/>
      <c r="C32" s="204"/>
      <c r="D32" s="204"/>
      <c r="E32" s="204"/>
    </row>
  </sheetData>
  <sheetProtection/>
  <mergeCells count="2"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2022-06-06T13:22:21Z</cp:lastPrinted>
  <dcterms:created xsi:type="dcterms:W3CDTF">1996-10-08T23:32:33Z</dcterms:created>
  <dcterms:modified xsi:type="dcterms:W3CDTF">2022-06-06T13:38:54Z</dcterms:modified>
  <cp:category/>
  <cp:version/>
  <cp:contentType/>
  <cp:contentStatus/>
</cp:coreProperties>
</file>