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Отчет ДОХ" sheetId="1" r:id="rId1"/>
    <sheet name="Отчет РАСХ" sheetId="2" r:id="rId2"/>
    <sheet name="ОтчетДефицит" sheetId="3" r:id="rId3"/>
  </sheets>
  <definedNames/>
  <calcPr fullCalcOnLoad="1"/>
</workbook>
</file>

<file path=xl/sharedStrings.xml><?xml version="1.0" encoding="utf-8"?>
<sst xmlns="http://schemas.openxmlformats.org/spreadsheetml/2006/main" count="368" uniqueCount="222">
  <si>
    <t>(тыс.руб.)</t>
  </si>
  <si>
    <t>Источники доходов</t>
  </si>
  <si>
    <t>Безвозмездные поступления от других бюджетов бюджетной системы Российской Федерации</t>
  </si>
  <si>
    <t>БЕЗВОЗМЕЗДНЫЕ ПОСТУПЛЕНИЯ</t>
  </si>
  <si>
    <t>Код</t>
  </si>
  <si>
    <t>НАЛОГОВЫЕ И НЕНАЛОГОВЫЕ ДОХОДЫ</t>
  </si>
  <si>
    <t>Приложение  1</t>
  </si>
  <si>
    <t>Исполнено</t>
  </si>
  <si>
    <t>% исполнения</t>
  </si>
  <si>
    <t>Утверждено</t>
  </si>
  <si>
    <t>Наименование</t>
  </si>
  <si>
    <t>Раздел и подраздел</t>
  </si>
  <si>
    <t>Целевая статья</t>
  </si>
  <si>
    <t>Вид расходов</t>
  </si>
  <si>
    <t>Другие общегосударственные вопросы</t>
  </si>
  <si>
    <t>ЖИЛИЩНО-КОММУНАЛЬНОЕ ХОЗЯЙСТВО</t>
  </si>
  <si>
    <t>Благоустройство</t>
  </si>
  <si>
    <t>ОБРАЗОВАНИЕ</t>
  </si>
  <si>
    <t xml:space="preserve">Культура </t>
  </si>
  <si>
    <t>СОЦИАЛЬНАЯ ПОЛИТИКА</t>
  </si>
  <si>
    <t>Охрана семьи и детства</t>
  </si>
  <si>
    <t xml:space="preserve">                                                                                2.   Расходы  бюджета</t>
  </si>
  <si>
    <t>Изменение остатков средств на счетах по учету средств бюджета</t>
  </si>
  <si>
    <t>969 01 05 00 00 00 0000 500</t>
  </si>
  <si>
    <t>Увеличение   остатков средств  бюджетов</t>
  </si>
  <si>
    <t>969 01 05 02 01 03 0000 510</t>
  </si>
  <si>
    <t>969 01 05 00 00 00 0000 600</t>
  </si>
  <si>
    <t>Уменьшение  остатков средств  бюджетов</t>
  </si>
  <si>
    <t>969 01 05 02 01 03 0000 610</t>
  </si>
  <si>
    <t>Итого источников внутреннего финансирования дефицита бюджета</t>
  </si>
  <si>
    <t xml:space="preserve">Исполнено </t>
  </si>
  <si>
    <t>Субвенции  бюджетам внутригородских муниципальных образований  Санкт-Петербурга на выполнение отдельных государственных полномочий Санкт-Петербурга по организации и осуществлению деятельности по опеке и попечительству</t>
  </si>
  <si>
    <t>Субвенции бюджетам внутригородских муниципальных образований  Санкт-Петербурга на содержание ребенка в семье опекуна и приемной семье</t>
  </si>
  <si>
    <t>Субвенции бюджетам внутригородских муниципальных образований  Санкт-Петербурга на вознаграждение, причитающееся приемному родителю</t>
  </si>
  <si>
    <t>0104</t>
  </si>
  <si>
    <t>0113</t>
  </si>
  <si>
    <t xml:space="preserve">КУЛЬТУРА,  КИНЕМАТОГРАФИЯ </t>
  </si>
  <si>
    <t>СРЕДСТВА МАССОВОЙ ИНФОРМАЦИИ</t>
  </si>
  <si>
    <t xml:space="preserve">Утверждено </t>
  </si>
  <si>
    <t>Периодическая печать и издательства</t>
  </si>
  <si>
    <t xml:space="preserve">           3.   Источники финансирования дефицита бюджета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</si>
  <si>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</si>
  <si>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</si>
  <si>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000 01 05 00 00 00 0000 000 </t>
  </si>
  <si>
    <t>Резервный фонд Местной Администрации</t>
  </si>
  <si>
    <t>Ведомственная целевая программа участия в деятельности по профилактике правонарушений на территории муниципального образования</t>
  </si>
  <si>
    <t>Осуществление строительного контроля над выполнением работ по благоустройству</t>
  </si>
  <si>
    <t>Профессиональная подготовка, переподготовка и повышение квалификации</t>
  </si>
  <si>
    <t>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 депутатов Муниципального Совета, муниципальных служащих</t>
  </si>
  <si>
    <t>Иные бюджетные ассигнования</t>
  </si>
  <si>
    <t>200</t>
  </si>
  <si>
    <t>100</t>
  </si>
  <si>
    <t>Содержание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</si>
  <si>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</si>
  <si>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</si>
  <si>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Содержание и обеспечение деятельности Местной Администрации (исполнительно-распорядительного органа) по решению вопросов местного значения</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</si>
  <si>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</si>
  <si>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 xml:space="preserve">Осуществление закупок товаров, услуг для обеспечения муниципальных нужд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</si>
  <si>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</si>
  <si>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Социальное обеспечение и иные выплаты населению</t>
  </si>
  <si>
    <t>Расходы на исполнение государственных полномочий Санкт-Петербурга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</si>
  <si>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</si>
  <si>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Другие вопросы в области национальной экономики</t>
  </si>
  <si>
    <t>Содействие развитию малого бизнеса на территории муниципального образования</t>
  </si>
  <si>
    <t>РАСХОДЫ   БЮДЖЕТА - всего</t>
  </si>
  <si>
    <t>в том числе:</t>
  </si>
  <si>
    <t>Опубликование муниципальных правовых актов, иной информации</t>
  </si>
  <si>
    <t>НАЦИОНАЛЬНАЯ ЭКОНОМИКА</t>
  </si>
  <si>
    <t>ДОХОДЫ БЮДЖЕТА - всего</t>
  </si>
  <si>
    <t>000 2 00 00000 00 0000 000</t>
  </si>
  <si>
    <t>000 2 02 00000 00 0000 000</t>
  </si>
  <si>
    <t>Субвенции бюджетам внутригородских муниципальных образований городов федерального значения  на содержание ребенка в семье опекуна и приемной семье, а также вознаграждение, причитающееся приемному родителю</t>
  </si>
  <si>
    <t>00200 00010</t>
  </si>
  <si>
    <t>00200 00021</t>
  </si>
  <si>
    <t>00200 00022</t>
  </si>
  <si>
    <t>00200 00023</t>
  </si>
  <si>
    <t>00200 00031</t>
  </si>
  <si>
    <t>00200 00032</t>
  </si>
  <si>
    <t>09200 00440</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</si>
  <si>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</si>
  <si>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</si>
  <si>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Содержание Главы Местной Администрации (исполнительно-распорядительного органа) муниципального образования</t>
  </si>
  <si>
    <t>09200 G0100</t>
  </si>
  <si>
    <t>Субвенции местным бюджетам на выполнение передаваемых полномочий субъектов Российской Федерации</t>
  </si>
  <si>
    <t>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t>
  </si>
  <si>
    <t xml:space="preserve">                                        1.   Доходы бюджета </t>
  </si>
  <si>
    <t>Увеличение прочих остатков денежных средств  бюджетов внутригородских муниципальных образований городов федерального значения</t>
  </si>
  <si>
    <t>Уменьшение прочих остатков денежных средств  бюджетов внутригородских муниципальных образований городов федерального значения</t>
  </si>
  <si>
    <t xml:space="preserve">                                   Отчет об исполнении бюджета внутригородского муниципального образования Санкт-Петербурга</t>
  </si>
  <si>
    <t>Резервные фонды</t>
  </si>
  <si>
    <t>Ведомственная целевая программа участия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</si>
  <si>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Ведомственная целевая программа участия в реализации мер по профилактике дорожно-транспортного травматизма на территории муниципального образования</t>
  </si>
  <si>
    <t>00200 G0850</t>
  </si>
  <si>
    <t>07000 00060</t>
  </si>
  <si>
    <t>09200 00076</t>
  </si>
  <si>
    <t>79500 00510</t>
  </si>
  <si>
    <t>79500 00520</t>
  </si>
  <si>
    <t>79500 00530</t>
  </si>
  <si>
    <t>34500 00110</t>
  </si>
  <si>
    <t>60000 00131</t>
  </si>
  <si>
    <t>60000 00132</t>
  </si>
  <si>
    <t>60000 00151</t>
  </si>
  <si>
    <t>60000 00152</t>
  </si>
  <si>
    <t>60000 00161</t>
  </si>
  <si>
    <t>60000 00162</t>
  </si>
  <si>
    <t>42800 00181</t>
  </si>
  <si>
    <t>79500 00490</t>
  </si>
  <si>
    <t>45000 00200</t>
  </si>
  <si>
    <t>45000 00560</t>
  </si>
  <si>
    <t>300</t>
  </si>
  <si>
    <t>51100 G0860</t>
  </si>
  <si>
    <t>51100 G0870</t>
  </si>
  <si>
    <t>45700 00250</t>
  </si>
  <si>
    <t>Организации и проведение досуговых мероприятий для жителей муниципального образования</t>
  </si>
  <si>
    <t xml:space="preserve">Субвенции  бюджетам бюджетной системы Российской Федерации </t>
  </si>
  <si>
    <t>Субвенции бюджетам   на содержание ребенка в семье опекуна и приемной семье, а также вознаграждение, причитающееся приемному родителю</t>
  </si>
  <si>
    <t xml:space="preserve">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 </t>
  </si>
  <si>
    <t>Содержание депутатов, осуществляющих свои полномочия на постоянной основе</t>
  </si>
  <si>
    <t>Компенсация депутатам, осуществляющим свои полномочия на непостоянной основе</t>
  </si>
  <si>
    <t>Содержание и обеспечение деятельности представительного органа муниципального образования</t>
  </si>
  <si>
    <t>79500 00540</t>
  </si>
  <si>
    <t>Ведомственная целевая программа участия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t>
  </si>
  <si>
    <t>Организация  и проведение местных и участие в организации и проведении городских праздничных и иных зрелищных мероприятий</t>
  </si>
  <si>
    <t>Пенсионное обеспечение</t>
  </si>
  <si>
    <t>Дотации бюджетам бюджетной системы Российской Федерации</t>
  </si>
  <si>
    <t>000 2 02 10000 00 0000 150</t>
  </si>
  <si>
    <t>000 2 02 30000 00 0000 150</t>
  </si>
  <si>
    <t>000 2 02 30024 00 0000 150</t>
  </si>
  <si>
    <t>969 2 02 30024 03 0000 150</t>
  </si>
  <si>
    <t>969 2 02 30024 03 0100 150</t>
  </si>
  <si>
    <t>969 2 02 30024 03 0200 150</t>
  </si>
  <si>
    <t>000  2 02 30027 00 0000 150</t>
  </si>
  <si>
    <t>000 2 02 30027 03 0000 150</t>
  </si>
  <si>
    <t>969 2 02 30027 03 0100 150</t>
  </si>
  <si>
    <t>969 2 02 30027 03 0200 150</t>
  </si>
  <si>
    <t>09200 00071</t>
  </si>
  <si>
    <t>Формирование архивных фондов органов местного самоуправления, муниципальных предприятий и учреждений</t>
  </si>
  <si>
    <t>Другие вопросы в области культуры, кинематографии</t>
  </si>
  <si>
    <t>50500 00231</t>
  </si>
  <si>
    <t>Социальное обеспечение населения</t>
  </si>
  <si>
    <t>50500 00232</t>
  </si>
  <si>
    <t>Проект</t>
  </si>
  <si>
    <t>Прочие доходы от  компенсации затрат государства</t>
  </si>
  <si>
    <t>Другие виды прочих доходов от компенсации затрат бюджетов внутригородских муниципальных образований Санкт-Петербурга</t>
  </si>
  <si>
    <t>Функционирование высшего должностного лица субъекта Российской Федерации и муниципального образования</t>
  </si>
  <si>
    <t>Уплата членских взносов на осуществление деятельности Совета муниципальных образований Санкт-Петербурга и содержание его органов</t>
  </si>
  <si>
    <t>60000 00153</t>
  </si>
  <si>
    <t>60000 00164</t>
  </si>
  <si>
    <t>Содержание внутриквартальных территорий в части обеспечения ремонта покрытий, расположенных на внутриквартальных территориях, а так же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t>
  </si>
  <si>
    <t>Содержание, в том числе уборка, территорий зеленых насаждений общего пользования местного значения (включая расположенные на них элементы благоустройства), защита зеленых насаждений на указанных территориях</t>
  </si>
  <si>
    <t>Проведение санитарных рубок, удаление аварийных, больных деревьев и кустарников в отношении территорий зеленых насаждений общего пользования местного значения, а так же на территориях, не относящихся к территориям зеленых насаждений в соответствии с законом Санкт-Петербурга</t>
  </si>
  <si>
    <t>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и размещение, содержание элементов озеленения на внутриквартальных территориях</t>
  </si>
  <si>
    <t>Размещение, содержание спортивных и детских площадок, включая ремонт расположенных на них элементов благоустройства, на внутриквартальных территориях</t>
  </si>
  <si>
    <t>Временное размещение, содержание, включая ремонт, элементов оформления Санкт-Петербурга к мероприятиям, в том числе культурно-массовым мероприятиям, городского, всероссийского и международного значения на внутриквартальных территориях</t>
  </si>
  <si>
    <t>Расходы на выплату пенсии за выслугу лет лицам, замещавшим должности муниципальной службы в органах местного самоуправления</t>
  </si>
  <si>
    <t>Расходы на выплату ежемесячной доплаты к страховой пенсии по старости, страховой пенсии по инвалидности, пенсии за выслугу лет  за стаж работы  лицам, замещавшим муниципальные должности на постоянной основе, должности муниципальной службы в органах местного самоуправления</t>
  </si>
  <si>
    <t>Муниципальная программа участия в профилактике терроризма и экстремизма, а также минимизации и (или) ликвидации последствий их проявлений на территории муниципального образования</t>
  </si>
  <si>
    <t>Налоги на прибыль, доходы</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</si>
  <si>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</si>
  <si>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</si>
  <si>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000 1 00 00000 00 0000 000</t>
  </si>
  <si>
    <t xml:space="preserve"> 000 1 01 00000 00 0000 000</t>
  </si>
  <si>
    <t xml:space="preserve"> 000 1 01 02000 01 0000 110</t>
  </si>
  <si>
    <t xml:space="preserve"> 182 1 01 02010 01 0000 110</t>
  </si>
  <si>
    <t>ДОХОДЫ ОТ ОКАЗАНИЯ ПЛАТНЫХ УСЛУГ И КОМПЕНСАЦИИ ЗАТРАТ ГОСУДАРСТВА</t>
  </si>
  <si>
    <t>Прочие доходы от компенсации затрат бюджетов внутригородских муниципальных образований городов федерального значения</t>
  </si>
  <si>
    <t xml:space="preserve"> 000 1 13 00000 00 0000 000</t>
  </si>
  <si>
    <t xml:space="preserve"> 000 1 13 02990 00 0000 130</t>
  </si>
  <si>
    <t xml:space="preserve"> 000 1 13 02993 03 0000 130</t>
  </si>
  <si>
    <t xml:space="preserve"> 969 1 13 02993 03 0200 130</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</si>
  <si>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</si>
  <si>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</si>
  <si>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</si>
  <si>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000 1 14 00000 00 0000 000</t>
  </si>
  <si>
    <t xml:space="preserve">  000 1 14 02000 00 0000 000</t>
  </si>
  <si>
    <t xml:space="preserve">  969 1  14 02033 03 0000 410</t>
  </si>
  <si>
    <t>ШТРАФЫ, САНКЦИИ, ВОЗМЕЩЕНИЕ УЩЕРБА</t>
  </si>
  <si>
    <t xml:space="preserve">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</si>
  <si>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</si>
  <si>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внутригородского муниципального образования города федерального значения (муниципальным)
</t>
  </si>
  <si>
    <t xml:space="preserve">Платежи в целях возмещения причиненного ущерба (убытков)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</si>
  <si>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</si>
  <si>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</si>
  <si>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
</t>
  </si>
  <si>
    <t xml:space="preserve"> 000 1 16 00000 00 0000 000</t>
  </si>
  <si>
    <t xml:space="preserve"> 000 1 16 07000 00 0000 140</t>
  </si>
  <si>
    <t xml:space="preserve"> 000 1 16 07010 00 0000 140</t>
  </si>
  <si>
    <t xml:space="preserve"> 969 1 16 07010 03 0000 140</t>
  </si>
  <si>
    <t xml:space="preserve">                                   муниципальный округ Юнтолово за 2021 год</t>
  </si>
  <si>
    <t xml:space="preserve">к Решению МС №       от   </t>
  </si>
  <si>
    <t xml:space="preserve"> 000 1 16 10000 00 0000 140</t>
  </si>
  <si>
    <t xml:space="preserve"> 000 1 16 10120 00 0000 140</t>
  </si>
  <si>
    <t xml:space="preserve"> 000 1 16 10123 01 0000 140</t>
  </si>
  <si>
    <t xml:space="preserve"> 182 1 16 10123 01 0031 140</t>
  </si>
  <si>
    <t xml:space="preserve"> 806 1 16 10123 01 0031 140</t>
  </si>
  <si>
    <t xml:space="preserve"> 860 1 16 10123 01 0031 140</t>
  </si>
  <si>
    <t>Дотации на выравнивание бюджетной обеспеченности</t>
  </si>
  <si>
    <t>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t>
  </si>
  <si>
    <t>Дотации бюджетам на поддержку мер по обеспечению сбалансированности бюджетов</t>
  </si>
  <si>
    <t>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t>
  </si>
  <si>
    <t>Средства, состовляющие восстановительную стоимость зеленых насаждений общего пользования местного значения и подлежащие начислению в бюджеты внутригородских муниципальных образований Санкт-Петербурга в соответствии с законодательством Санкт-Петербурга</t>
  </si>
  <si>
    <t xml:space="preserve"> 867 1 13 02993 03 0100 130</t>
  </si>
  <si>
    <t>Размещение, содержание, включая ремонт, ограждений декоративных, ограждений газонных</t>
  </si>
  <si>
    <t>60000 00133</t>
  </si>
  <si>
    <t>Размещение, содержание, включая ремонт полусфер, надолбов, приствольных решеток, устройств для вертикального озеленения и цветочного оформления, навесов, беседок, уличной мебели, урн, информационных щитов и стендов</t>
  </si>
  <si>
    <t>60000 00163</t>
  </si>
  <si>
    <t>Обеспечение проектирования благоустройства при размещении элементов благоустройства</t>
  </si>
  <si>
    <t>43100 00191</t>
  </si>
  <si>
    <t>Проведение работ по военно-патриотическому воспитанию граждан муниципального образования</t>
  </si>
  <si>
    <t>51200 00240</t>
  </si>
  <si>
    <t>ФИЗИЧЕСКАЯ КУЛЬТУРА И СПОРТ</t>
  </si>
  <si>
    <t>Физическая культура</t>
  </si>
  <si>
    <t xml:space="preserve">Обеспечение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</si>
  <si>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600</t>
  </si>
  <si>
    <t>51000 00101</t>
  </si>
  <si>
    <t>Общеэкономические вопросы</t>
  </si>
  <si>
    <t>Участие в организации и финансировании временного трудоустройства несовершеннолетних в возрасте от 14 до 18 лет в свободное от учебы время</t>
  </si>
  <si>
    <t>Предоставление субсидий бюджетным, автономным учреждениям и иным некоммерческим организациям</t>
  </si>
  <si>
    <t>000 2 02 15001 00 0000 150</t>
  </si>
  <si>
    <t>969 2 02 15001 03 0000 150</t>
  </si>
  <si>
    <t>000 2 02 15002 00 0000 150</t>
  </si>
  <si>
    <t>969 2 02 15002 03 0000 150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</si>
</sst>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FC19]d\ mmmm\ yyyy\ &quot;г.&quot;"/>
    <numFmt numFmtId="183" formatCode="0.000"/>
    <numFmt numFmtId="184" formatCode="#,##0.0"/>
  </numFmts>
  <fonts count="52">
    <font>
      <sz val="10"/>
      <name val="Arial"/>
      <family val="0"/>
    </font>
    <font>
      <sz val="12"/>
      <name val="Arial"/>
      <family val="2"/>
    </font>
    <font>
      <sz val="11"/>
      <name val="Arial"/>
      <family val="2"/>
    </font>
    <font>
      <b/>
      <sz val="10"/>
      <name val="Arial"/>
      <family val="2"/>
    </font>
    <font>
      <sz val="12"/>
      <name val="Times New Roman"/>
      <family val="1"/>
    </font>
    <font>
      <sz val="10"/>
      <name val="Times New Roman"/>
      <family val="1"/>
    </font>
    <font>
      <b/>
      <sz val="12"/>
      <name val="Times New Roman"/>
      <family val="1"/>
    </font>
    <font>
      <u val="single"/>
      <sz val="10"/>
      <color indexed="12"/>
      <name val="Arial"/>
      <family val="2"/>
    </font>
    <font>
      <u val="single"/>
      <sz val="10"/>
      <color indexed="36"/>
      <name val="Arial"/>
      <family val="2"/>
    </font>
    <font>
      <sz val="8"/>
      <name val="Arial"/>
      <family val="2"/>
    </font>
    <font>
      <b/>
      <sz val="11"/>
      <name val="Arial"/>
      <family val="2"/>
    </font>
    <font>
      <sz val="10"/>
      <color indexed="10"/>
      <name val="Arial"/>
      <family val="2"/>
    </font>
    <font>
      <b/>
      <sz val="10"/>
      <name val="Times New Roman"/>
      <family val="1"/>
    </font>
    <font>
      <sz val="12.5"/>
      <name val="Times New Roman"/>
      <family val="1"/>
    </font>
    <font>
      <sz val="12"/>
      <color indexed="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color indexed="63"/>
      </right>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style="hair"/>
      <top style="thin"/>
      <bottom>
        <color indexed="63"/>
      </bottom>
    </border>
    <border>
      <left style="hair"/>
      <right style="thin"/>
      <top>
        <color indexed="63"/>
      </top>
      <bottom>
        <color indexed="63"/>
      </bottom>
    </border>
    <border>
      <left style="thin"/>
      <right style="thin"/>
      <top style="thin"/>
      <bottom style="thin"/>
    </border>
    <border>
      <left style="thin"/>
      <right style="hair"/>
      <top>
        <color indexed="63"/>
      </top>
      <bottom style="hair"/>
    </border>
    <border>
      <left style="hair"/>
      <right>
        <color indexed="63"/>
      </right>
      <top>
        <color indexed="63"/>
      </top>
      <bottom style="hair"/>
    </border>
    <border>
      <left style="thin"/>
      <right>
        <color indexed="63"/>
      </right>
      <top style="thin"/>
      <bottom style="thin"/>
    </border>
    <border>
      <left style="thin"/>
      <right style="hair"/>
      <top style="thin"/>
      <bottom>
        <color indexed="63"/>
      </bottom>
    </border>
    <border>
      <left style="hair"/>
      <right style="hair"/>
      <top>
        <color indexed="63"/>
      </top>
      <bottom style="hair"/>
    </border>
    <border>
      <left style="thin"/>
      <right>
        <color indexed="63"/>
      </right>
      <top>
        <color indexed="63"/>
      </top>
      <bottom>
        <color indexed="63"/>
      </bottom>
    </border>
    <border>
      <left style="thin"/>
      <right>
        <color indexed="63"/>
      </right>
      <top>
        <color indexed="63"/>
      </top>
      <bottom style="hair"/>
    </border>
    <border>
      <left style="hair"/>
      <right style="thin"/>
      <top>
        <color indexed="63"/>
      </top>
      <bottom style="hair"/>
    </border>
    <border>
      <left style="hair"/>
      <right style="hair"/>
      <top style="hair"/>
      <bottom>
        <color indexed="63"/>
      </bottom>
    </border>
    <border>
      <left style="hair"/>
      <right>
        <color indexed="63"/>
      </right>
      <top style="hair"/>
      <bottom>
        <color indexed="63"/>
      </bottom>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hair"/>
      <top>
        <color indexed="63"/>
      </top>
      <bottom>
        <color indexed="63"/>
      </bottom>
    </border>
    <border>
      <left style="hair"/>
      <right>
        <color indexed="63"/>
      </right>
      <top>
        <color indexed="63"/>
      </top>
      <bottom>
        <color indexed="63"/>
      </bottom>
    </border>
    <border>
      <left style="hair"/>
      <right style="thin"/>
      <top style="hair"/>
      <bottom>
        <color indexed="63"/>
      </bottom>
    </border>
    <border>
      <left style="hair"/>
      <right style="thin"/>
      <top style="thin"/>
      <bottom style="hair"/>
    </border>
    <border>
      <left>
        <color indexed="63"/>
      </left>
      <right style="thin"/>
      <top style="hair"/>
      <bottom style="hair"/>
    </border>
    <border>
      <left style="thin"/>
      <right style="hair"/>
      <top>
        <color indexed="63"/>
      </top>
      <bottom>
        <color indexed="63"/>
      </bottom>
    </border>
    <border>
      <left style="thin"/>
      <right style="hair"/>
      <top style="hair"/>
      <bottom>
        <color indexed="63"/>
      </bottom>
    </border>
    <border>
      <left style="thin"/>
      <right style="hair"/>
      <top style="hair"/>
      <bottom style="thin"/>
    </border>
    <border>
      <left>
        <color indexed="63"/>
      </left>
      <right>
        <color indexed="63"/>
      </right>
      <top style="thin"/>
      <bottom>
        <color indexed="63"/>
      </bottom>
    </border>
    <border>
      <left>
        <color indexed="63"/>
      </left>
      <right style="thin"/>
      <top style="hair"/>
      <bottom>
        <color indexed="63"/>
      </bottom>
    </border>
    <border>
      <left style="hair"/>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17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xf>
    <xf numFmtId="0" fontId="0" fillId="0" borderId="0" xfId="0" applyFont="1" applyAlignment="1">
      <alignment/>
    </xf>
    <xf numFmtId="0" fontId="4" fillId="0" borderId="10" xfId="0" applyFont="1" applyBorder="1" applyAlignment="1">
      <alignment wrapText="1"/>
    </xf>
    <xf numFmtId="0" fontId="0" fillId="0" borderId="0" xfId="0" applyFont="1" applyAlignment="1">
      <alignment/>
    </xf>
    <xf numFmtId="0" fontId="10" fillId="0" borderId="0" xfId="0" applyFont="1" applyAlignment="1">
      <alignment/>
    </xf>
    <xf numFmtId="0" fontId="2" fillId="0" borderId="0" xfId="0" applyFont="1" applyAlignment="1">
      <alignment/>
    </xf>
    <xf numFmtId="0" fontId="4" fillId="0" borderId="0" xfId="0" applyFont="1" applyAlignment="1">
      <alignment horizontal="right"/>
    </xf>
    <xf numFmtId="0" fontId="11" fillId="0" borderId="0" xfId="0" applyFont="1" applyAlignment="1">
      <alignment/>
    </xf>
    <xf numFmtId="0" fontId="6" fillId="0" borderId="0" xfId="0" applyFont="1" applyAlignment="1">
      <alignment/>
    </xf>
    <xf numFmtId="180" fontId="6" fillId="0" borderId="11" xfId="0" applyNumberFormat="1" applyFont="1" applyBorder="1" applyAlignment="1">
      <alignment horizontal="right" vertical="justify"/>
    </xf>
    <xf numFmtId="0" fontId="6" fillId="0" borderId="12" xfId="0" applyFont="1" applyBorder="1" applyAlignment="1">
      <alignment vertical="justify"/>
    </xf>
    <xf numFmtId="180" fontId="4" fillId="0" borderId="11" xfId="0" applyNumberFormat="1" applyFont="1" applyBorder="1" applyAlignment="1">
      <alignment horizontal="right" vertical="justify"/>
    </xf>
    <xf numFmtId="0" fontId="4" fillId="0" borderId="12" xfId="0" applyFont="1" applyBorder="1" applyAlignment="1">
      <alignment vertical="justify"/>
    </xf>
    <xf numFmtId="180" fontId="6" fillId="0" borderId="12" xfId="0" applyNumberFormat="1" applyFont="1" applyBorder="1" applyAlignment="1">
      <alignment vertical="justify"/>
    </xf>
    <xf numFmtId="180" fontId="4" fillId="0" borderId="12" xfId="0" applyNumberFormat="1" applyFont="1" applyBorder="1" applyAlignment="1">
      <alignment vertical="justify"/>
    </xf>
    <xf numFmtId="0" fontId="12" fillId="0" borderId="0" xfId="0" applyFont="1" applyAlignment="1">
      <alignment/>
    </xf>
    <xf numFmtId="0" fontId="13" fillId="0" borderId="0" xfId="0" applyFont="1" applyAlignment="1">
      <alignment/>
    </xf>
    <xf numFmtId="180" fontId="1" fillId="0" borderId="0" xfId="0" applyNumberFormat="1" applyFont="1" applyAlignment="1">
      <alignment/>
    </xf>
    <xf numFmtId="0" fontId="14" fillId="0" borderId="0" xfId="0" applyFont="1" applyAlignment="1">
      <alignment wrapText="1"/>
    </xf>
    <xf numFmtId="0" fontId="14" fillId="0" borderId="0" xfId="0" applyFont="1" applyAlignment="1">
      <alignment/>
    </xf>
    <xf numFmtId="180" fontId="10" fillId="0" borderId="0" xfId="0" applyNumberFormat="1" applyFont="1" applyAlignment="1">
      <alignment/>
    </xf>
    <xf numFmtId="0" fontId="6" fillId="0" borderId="11" xfId="0" applyFont="1" applyBorder="1" applyAlignment="1">
      <alignment vertical="top" wrapText="1"/>
    </xf>
    <xf numFmtId="0" fontId="15" fillId="0" borderId="0" xfId="0" applyFont="1" applyAlignment="1">
      <alignment/>
    </xf>
    <xf numFmtId="180" fontId="15" fillId="0" borderId="0" xfId="0" applyNumberFormat="1" applyFont="1" applyAlignment="1">
      <alignment/>
    </xf>
    <xf numFmtId="0" fontId="6" fillId="0" borderId="10" xfId="0" applyNumberFormat="1" applyFont="1" applyBorder="1" applyAlignment="1">
      <alignment horizontal="center" vertical="center"/>
    </xf>
    <xf numFmtId="0" fontId="6" fillId="0" borderId="13" xfId="0" applyFont="1" applyBorder="1" applyAlignment="1">
      <alignment horizontal="left"/>
    </xf>
    <xf numFmtId="0" fontId="6" fillId="0" borderId="13" xfId="0" applyFont="1" applyBorder="1" applyAlignment="1">
      <alignment vertical="center" wrapText="1"/>
    </xf>
    <xf numFmtId="180" fontId="6" fillId="0" borderId="14" xfId="0" applyNumberFormat="1" applyFont="1" applyBorder="1" applyAlignment="1">
      <alignment vertical="center"/>
    </xf>
    <xf numFmtId="180" fontId="6" fillId="0" borderId="15" xfId="0" applyNumberFormat="1" applyFont="1" applyBorder="1" applyAlignment="1">
      <alignment vertical="center"/>
    </xf>
    <xf numFmtId="3" fontId="6" fillId="0" borderId="13" xfId="0" applyNumberFormat="1" applyFont="1" applyBorder="1" applyAlignment="1">
      <alignment horizontal="center" vertical="justify"/>
    </xf>
    <xf numFmtId="3" fontId="4" fillId="0" borderId="13" xfId="0" applyNumberFormat="1" applyFont="1" applyBorder="1" applyAlignment="1">
      <alignment horizontal="center" vertical="justify"/>
    </xf>
    <xf numFmtId="0" fontId="6" fillId="0" borderId="11" xfId="0" applyFont="1" applyBorder="1" applyAlignment="1">
      <alignment vertical="justify"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wrapText="1"/>
    </xf>
    <xf numFmtId="0" fontId="4" fillId="0" borderId="13" xfId="0" applyFont="1" applyBorder="1" applyAlignment="1">
      <alignment horizontal="center"/>
    </xf>
    <xf numFmtId="0" fontId="6" fillId="0" borderId="0" xfId="0" applyFont="1" applyAlignment="1">
      <alignment horizontal="left"/>
    </xf>
    <xf numFmtId="0" fontId="6" fillId="0" borderId="16"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left" vertical="center"/>
    </xf>
    <xf numFmtId="0" fontId="6" fillId="0" borderId="21" xfId="0" applyFont="1" applyBorder="1" applyAlignment="1">
      <alignment horizontal="center" vertical="center" wrapText="1"/>
    </xf>
    <xf numFmtId="0" fontId="1" fillId="0" borderId="0" xfId="0" applyFont="1" applyAlignment="1">
      <alignment horizontal="right"/>
    </xf>
    <xf numFmtId="0" fontId="6" fillId="0" borderId="22" xfId="0" applyFont="1" applyBorder="1" applyAlignment="1">
      <alignment horizontal="left" vertical="center"/>
    </xf>
    <xf numFmtId="0" fontId="6" fillId="0" borderId="14" xfId="0" applyFont="1" applyBorder="1" applyAlignment="1">
      <alignment vertical="center"/>
    </xf>
    <xf numFmtId="0" fontId="6" fillId="0" borderId="23" xfId="0" applyFont="1" applyBorder="1" applyAlignment="1">
      <alignment horizontal="left" vertical="center"/>
    </xf>
    <xf numFmtId="0" fontId="6" fillId="0" borderId="21" xfId="0" applyFont="1" applyBorder="1" applyAlignment="1">
      <alignment vertical="center"/>
    </xf>
    <xf numFmtId="180" fontId="6" fillId="0" borderId="24" xfId="0" applyNumberFormat="1" applyFont="1" applyBorder="1" applyAlignment="1">
      <alignment vertical="center"/>
    </xf>
    <xf numFmtId="181" fontId="6" fillId="0" borderId="11" xfId="0" applyNumberFormat="1" applyFont="1" applyBorder="1" applyAlignment="1">
      <alignment horizontal="center" vertical="center"/>
    </xf>
    <xf numFmtId="49" fontId="6" fillId="0" borderId="11" xfId="0" applyNumberFormat="1" applyFont="1" applyBorder="1" applyAlignment="1">
      <alignment horizontal="center" vertical="center"/>
    </xf>
    <xf numFmtId="180" fontId="6" fillId="0" borderId="10" xfId="0" applyNumberFormat="1" applyFont="1" applyBorder="1" applyAlignment="1">
      <alignment horizontal="right" vertical="center"/>
    </xf>
    <xf numFmtId="181" fontId="6" fillId="0" borderId="21" xfId="0" applyNumberFormat="1" applyFont="1" applyBorder="1" applyAlignment="1">
      <alignment horizontal="center" vertical="center"/>
    </xf>
    <xf numFmtId="0" fontId="6" fillId="0" borderId="13" xfId="0" applyFont="1" applyBorder="1" applyAlignment="1">
      <alignment vertical="justify" wrapText="1"/>
    </xf>
    <xf numFmtId="0" fontId="4" fillId="0" borderId="13" xfId="0" applyFont="1" applyBorder="1" applyAlignment="1">
      <alignment vertical="justify" wrapText="1"/>
    </xf>
    <xf numFmtId="181" fontId="4" fillId="0" borderId="21" xfId="0" applyNumberFormat="1" applyFont="1" applyBorder="1" applyAlignment="1">
      <alignment horizontal="center" vertical="center"/>
    </xf>
    <xf numFmtId="49" fontId="4" fillId="0" borderId="11" xfId="0" applyNumberFormat="1" applyFont="1" applyBorder="1" applyAlignment="1">
      <alignment horizontal="center" vertical="center"/>
    </xf>
    <xf numFmtId="180" fontId="4" fillId="0" borderId="10" xfId="0" applyNumberFormat="1" applyFont="1" applyBorder="1" applyAlignment="1">
      <alignment horizontal="right" vertical="center"/>
    </xf>
    <xf numFmtId="180" fontId="4" fillId="0" borderId="24" xfId="0" applyNumberFormat="1" applyFont="1" applyBorder="1" applyAlignment="1">
      <alignment vertical="center"/>
    </xf>
    <xf numFmtId="0" fontId="4" fillId="0" borderId="13" xfId="0" applyFont="1" applyBorder="1" applyAlignment="1">
      <alignment vertical="top" wrapText="1"/>
    </xf>
    <xf numFmtId="49" fontId="6"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180" fontId="6" fillId="0" borderId="10" xfId="0" applyNumberFormat="1" applyFont="1" applyFill="1" applyBorder="1" applyAlignment="1">
      <alignment horizontal="right" vertical="center"/>
    </xf>
    <xf numFmtId="0" fontId="4" fillId="0" borderId="10" xfId="0" applyNumberFormat="1" applyFont="1" applyBorder="1" applyAlignment="1">
      <alignment horizontal="center" vertical="center"/>
    </xf>
    <xf numFmtId="181" fontId="6" fillId="0" borderId="25"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180" fontId="6" fillId="0" borderId="26" xfId="0" applyNumberFormat="1" applyFont="1" applyBorder="1" applyAlignment="1">
      <alignment horizontal="right" vertical="center"/>
    </xf>
    <xf numFmtId="180" fontId="6" fillId="0" borderId="26" xfId="0" applyNumberFormat="1" applyFont="1" applyBorder="1" applyAlignment="1">
      <alignment vertical="center"/>
    </xf>
    <xf numFmtId="181" fontId="4" fillId="0" borderId="25"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4" fillId="0" borderId="26" xfId="0" applyNumberFormat="1" applyFont="1" applyBorder="1" applyAlignment="1">
      <alignment horizontal="center" vertical="center"/>
    </xf>
    <xf numFmtId="180" fontId="4" fillId="0" borderId="26" xfId="0" applyNumberFormat="1" applyFont="1" applyBorder="1" applyAlignment="1">
      <alignment horizontal="right" vertical="center"/>
    </xf>
    <xf numFmtId="180" fontId="4" fillId="0" borderId="26" xfId="0" applyNumberFormat="1" applyFont="1" applyBorder="1" applyAlignment="1">
      <alignment vertical="center"/>
    </xf>
    <xf numFmtId="181" fontId="4" fillId="0" borderId="11" xfId="0" applyNumberFormat="1" applyFont="1" applyBorder="1" applyAlignment="1">
      <alignment horizontal="center" vertical="center"/>
    </xf>
    <xf numFmtId="181" fontId="6" fillId="0" borderId="21" xfId="0" applyNumberFormat="1" applyFont="1" applyBorder="1" applyAlignment="1">
      <alignment horizontal="center" vertical="justify"/>
    </xf>
    <xf numFmtId="49" fontId="6" fillId="0" borderId="11" xfId="0" applyNumberFormat="1" applyFont="1" applyBorder="1" applyAlignment="1">
      <alignment horizontal="center" vertical="justify"/>
    </xf>
    <xf numFmtId="181" fontId="4" fillId="0" borderId="21" xfId="0" applyNumberFormat="1" applyFont="1" applyBorder="1" applyAlignment="1">
      <alignment horizontal="center" vertical="justify"/>
    </xf>
    <xf numFmtId="49" fontId="4" fillId="0" borderId="11" xfId="0" applyNumberFormat="1" applyFont="1" applyBorder="1" applyAlignment="1">
      <alignment horizontal="center" vertical="justify"/>
    </xf>
    <xf numFmtId="180" fontId="4" fillId="0" borderId="10" xfId="0" applyNumberFormat="1" applyFont="1" applyFill="1" applyBorder="1" applyAlignment="1">
      <alignment horizontal="right" vertical="center"/>
    </xf>
    <xf numFmtId="180" fontId="6" fillId="0" borderId="10" xfId="0" applyNumberFormat="1" applyFont="1" applyBorder="1" applyAlignment="1">
      <alignment vertical="center"/>
    </xf>
    <xf numFmtId="180" fontId="4" fillId="0" borderId="10" xfId="0" applyNumberFormat="1" applyFont="1" applyBorder="1" applyAlignment="1">
      <alignment vertical="center"/>
    </xf>
    <xf numFmtId="49" fontId="6" fillId="0" borderId="11" xfId="0" applyNumberFormat="1" applyFont="1" applyBorder="1" applyAlignment="1">
      <alignment horizontal="center" vertical="justify" wrapText="1"/>
    </xf>
    <xf numFmtId="181" fontId="4" fillId="0" borderId="11" xfId="0" applyNumberFormat="1" applyFont="1" applyBorder="1" applyAlignment="1">
      <alignment horizontal="center" vertical="justify" wrapText="1"/>
    </xf>
    <xf numFmtId="49" fontId="4" fillId="0" borderId="11" xfId="0" applyNumberFormat="1" applyFont="1" applyBorder="1" applyAlignment="1">
      <alignment horizontal="center" vertical="justify" wrapText="1"/>
    </xf>
    <xf numFmtId="181" fontId="6" fillId="0" borderId="11" xfId="0" applyNumberFormat="1" applyFont="1" applyBorder="1" applyAlignment="1">
      <alignment horizontal="center" vertical="justify" wrapText="1"/>
    </xf>
    <xf numFmtId="180" fontId="6" fillId="0" borderId="12" xfId="0" applyNumberFormat="1" applyFont="1" applyBorder="1" applyAlignment="1">
      <alignment vertical="center"/>
    </xf>
    <xf numFmtId="181" fontId="6" fillId="0" borderId="11" xfId="0" applyNumberFormat="1" applyFont="1" applyBorder="1" applyAlignment="1">
      <alignment horizontal="center" vertical="justify"/>
    </xf>
    <xf numFmtId="49" fontId="6"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26" xfId="0" applyNumberFormat="1" applyFont="1" applyBorder="1" applyAlignment="1">
      <alignment horizontal="center" vertical="center"/>
    </xf>
    <xf numFmtId="180" fontId="6" fillId="0" borderId="26" xfId="0" applyNumberFormat="1" applyFont="1" applyFill="1" applyBorder="1" applyAlignment="1">
      <alignment horizontal="right" vertical="center"/>
    </xf>
    <xf numFmtId="180" fontId="4" fillId="0" borderId="26" xfId="0" applyNumberFormat="1" applyFont="1" applyFill="1" applyBorder="1" applyAlignment="1">
      <alignment horizontal="right" vertical="center"/>
    </xf>
    <xf numFmtId="180" fontId="6" fillId="0" borderId="26" xfId="0" applyNumberFormat="1" applyFont="1" applyFill="1" applyBorder="1" applyAlignment="1">
      <alignment vertical="center"/>
    </xf>
    <xf numFmtId="181" fontId="4" fillId="0" borderId="27" xfId="0" applyNumberFormat="1" applyFont="1" applyBorder="1" applyAlignment="1">
      <alignment horizontal="center" vertical="center"/>
    </xf>
    <xf numFmtId="49" fontId="4" fillId="0" borderId="27" xfId="0" applyNumberFormat="1" applyFont="1" applyBorder="1" applyAlignment="1">
      <alignment horizontal="center" vertical="center"/>
    </xf>
    <xf numFmtId="180" fontId="4" fillId="0" borderId="28" xfId="0" applyNumberFormat="1" applyFont="1" applyBorder="1" applyAlignment="1">
      <alignment horizontal="right" vertical="center"/>
    </xf>
    <xf numFmtId="180" fontId="4" fillId="0" borderId="28" xfId="0" applyNumberFormat="1" applyFont="1" applyBorder="1" applyAlignment="1">
      <alignment vertical="center"/>
    </xf>
    <xf numFmtId="180" fontId="4" fillId="0" borderId="29" xfId="0" applyNumberFormat="1" applyFont="1" applyBorder="1" applyAlignment="1">
      <alignment vertical="center"/>
    </xf>
    <xf numFmtId="0" fontId="6" fillId="0" borderId="26" xfId="0" applyNumberFormat="1" applyFont="1" applyBorder="1" applyAlignment="1">
      <alignment horizontal="center" vertical="center"/>
    </xf>
    <xf numFmtId="49" fontId="4" fillId="0" borderId="28" xfId="0" applyNumberFormat="1" applyFont="1" applyBorder="1" applyAlignment="1">
      <alignment horizontal="center" vertical="center"/>
    </xf>
    <xf numFmtId="180" fontId="4" fillId="0" borderId="15" xfId="0" applyNumberFormat="1" applyFont="1" applyBorder="1" applyAlignment="1">
      <alignment vertical="center"/>
    </xf>
    <xf numFmtId="180" fontId="4" fillId="0" borderId="12" xfId="0" applyNumberFormat="1" applyFont="1" applyBorder="1" applyAlignment="1">
      <alignment vertical="center"/>
    </xf>
    <xf numFmtId="181" fontId="4" fillId="0" borderId="30"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180" fontId="4" fillId="0" borderId="31" xfId="0" applyNumberFormat="1" applyFont="1" applyBorder="1" applyAlignment="1">
      <alignment horizontal="right" vertical="center"/>
    </xf>
    <xf numFmtId="180" fontId="4" fillId="0" borderId="31" xfId="0" applyNumberFormat="1" applyFont="1" applyBorder="1" applyAlignment="1">
      <alignment vertical="center"/>
    </xf>
    <xf numFmtId="180" fontId="6" fillId="0" borderId="32" xfId="0" applyNumberFormat="1" applyFont="1" applyBorder="1" applyAlignment="1">
      <alignment vertical="center"/>
    </xf>
    <xf numFmtId="2" fontId="6" fillId="0" borderId="11" xfId="0" applyNumberFormat="1" applyFont="1" applyBorder="1" applyAlignment="1">
      <alignment horizontal="center" vertical="center"/>
    </xf>
    <xf numFmtId="4" fontId="6" fillId="0" borderId="21" xfId="0" applyNumberFormat="1" applyFont="1" applyBorder="1" applyAlignment="1">
      <alignment horizontal="center"/>
    </xf>
    <xf numFmtId="4" fontId="6" fillId="0" borderId="33" xfId="0" applyNumberFormat="1" applyFont="1" applyBorder="1" applyAlignment="1">
      <alignment horizontal="center"/>
    </xf>
    <xf numFmtId="4" fontId="4" fillId="0" borderId="21" xfId="0" applyNumberFormat="1" applyFont="1" applyBorder="1" applyAlignment="1">
      <alignment horizontal="center"/>
    </xf>
    <xf numFmtId="4" fontId="4" fillId="0" borderId="34" xfId="0" applyNumberFormat="1" applyFont="1" applyBorder="1" applyAlignment="1">
      <alignment horizontal="center"/>
    </xf>
    <xf numFmtId="0" fontId="6" fillId="0" borderId="17" xfId="0" applyFont="1" applyBorder="1" applyAlignment="1">
      <alignment vertical="justify" wrapText="1"/>
    </xf>
    <xf numFmtId="181" fontId="6" fillId="0" borderId="35" xfId="0" applyNumberFormat="1" applyFont="1" applyBorder="1" applyAlignment="1">
      <alignment horizontal="left" vertical="center"/>
    </xf>
    <xf numFmtId="0" fontId="6" fillId="33" borderId="13" xfId="0" applyFont="1" applyFill="1" applyBorder="1" applyAlignment="1">
      <alignment horizontal="justify" vertical="top" wrapText="1"/>
    </xf>
    <xf numFmtId="0" fontId="6" fillId="0" borderId="36" xfId="0" applyFont="1" applyBorder="1" applyAlignment="1">
      <alignment vertical="center" wrapText="1"/>
    </xf>
    <xf numFmtId="2" fontId="6" fillId="0" borderId="13" xfId="0" applyNumberFormat="1" applyFont="1" applyBorder="1" applyAlignment="1">
      <alignment vertical="center" wrapText="1"/>
    </xf>
    <xf numFmtId="0" fontId="6" fillId="0" borderId="13" xfId="0" applyFont="1" applyBorder="1" applyAlignment="1">
      <alignment vertical="top" wrapText="1"/>
    </xf>
    <xf numFmtId="0" fontId="4" fillId="0" borderId="36" xfId="0" applyFont="1" applyBorder="1" applyAlignment="1">
      <alignment vertical="justify" wrapText="1"/>
    </xf>
    <xf numFmtId="0" fontId="4" fillId="0" borderId="13" xfId="0" applyFont="1" applyBorder="1" applyAlignment="1">
      <alignment vertical="center" wrapText="1"/>
    </xf>
    <xf numFmtId="0" fontId="4" fillId="0" borderId="17" xfId="0" applyFont="1" applyBorder="1" applyAlignment="1">
      <alignment vertical="justify" wrapText="1"/>
    </xf>
    <xf numFmtId="0" fontId="6" fillId="0" borderId="36" xfId="0" applyFont="1" applyFill="1" applyBorder="1" applyAlignment="1">
      <alignment vertical="center" wrapText="1"/>
    </xf>
    <xf numFmtId="0" fontId="4" fillId="0" borderId="37" xfId="0" applyFont="1" applyBorder="1" applyAlignment="1">
      <alignment vertical="justify" wrapText="1"/>
    </xf>
    <xf numFmtId="180" fontId="0" fillId="0" borderId="0" xfId="0" applyNumberFormat="1" applyAlignment="1">
      <alignment/>
    </xf>
    <xf numFmtId="3" fontId="4" fillId="0" borderId="37" xfId="0" applyNumberFormat="1" applyFont="1" applyBorder="1" applyAlignment="1">
      <alignment horizontal="center" vertical="justify"/>
    </xf>
    <xf numFmtId="180" fontId="4" fillId="0" borderId="27" xfId="0" applyNumberFormat="1" applyFont="1" applyBorder="1" applyAlignment="1">
      <alignment horizontal="right" vertical="justify"/>
    </xf>
    <xf numFmtId="180" fontId="4" fillId="0" borderId="29" xfId="0" applyNumberFormat="1" applyFont="1" applyBorder="1" applyAlignment="1">
      <alignment vertical="justify"/>
    </xf>
    <xf numFmtId="0" fontId="6" fillId="0" borderId="38" xfId="0" applyFont="1" applyBorder="1" applyAlignment="1">
      <alignment horizontal="center" vertical="center" wrapText="1"/>
    </xf>
    <xf numFmtId="0" fontId="4" fillId="0" borderId="11" xfId="0" applyFont="1" applyBorder="1" applyAlignment="1">
      <alignment wrapText="1"/>
    </xf>
    <xf numFmtId="0" fontId="4" fillId="0" borderId="36" xfId="0" applyFont="1" applyBorder="1" applyAlignment="1">
      <alignment horizontal="center"/>
    </xf>
    <xf numFmtId="0" fontId="4" fillId="0" borderId="26" xfId="0" applyFont="1" applyBorder="1" applyAlignment="1">
      <alignment wrapText="1"/>
    </xf>
    <xf numFmtId="4" fontId="4" fillId="0" borderId="30" xfId="0" applyNumberFormat="1" applyFont="1" applyBorder="1" applyAlignment="1">
      <alignment horizontal="center"/>
    </xf>
    <xf numFmtId="4" fontId="4" fillId="0" borderId="39" xfId="0" applyNumberFormat="1" applyFont="1" applyBorder="1" applyAlignment="1">
      <alignment horizontal="center"/>
    </xf>
    <xf numFmtId="181" fontId="4" fillId="0" borderId="16" xfId="0" applyNumberFormat="1" applyFont="1" applyBorder="1" applyAlignment="1">
      <alignment/>
    </xf>
    <xf numFmtId="0" fontId="6" fillId="0" borderId="16" xfId="0" applyFont="1" applyBorder="1" applyAlignment="1">
      <alignment wrapText="1"/>
    </xf>
    <xf numFmtId="4" fontId="6" fillId="0" borderId="16" xfId="0" applyNumberFormat="1" applyFont="1" applyBorder="1" applyAlignment="1">
      <alignment horizontal="center"/>
    </xf>
    <xf numFmtId="0" fontId="6" fillId="0" borderId="16" xfId="0" applyFont="1" applyFill="1" applyBorder="1" applyAlignment="1">
      <alignment horizontal="center"/>
    </xf>
    <xf numFmtId="0" fontId="6" fillId="0" borderId="16" xfId="0" applyFont="1" applyBorder="1" applyAlignment="1">
      <alignment horizontal="center" vertical="center" wrapText="1"/>
    </xf>
    <xf numFmtId="0" fontId="6" fillId="0" borderId="11" xfId="0" applyFont="1" applyFill="1" applyBorder="1" applyAlignment="1">
      <alignment horizontal="center" vertical="top" wrapText="1"/>
    </xf>
    <xf numFmtId="0" fontId="6" fillId="0" borderId="11" xfId="0" applyFont="1" applyFill="1" applyBorder="1" applyAlignment="1">
      <alignment vertical="top" wrapText="1"/>
    </xf>
    <xf numFmtId="0" fontId="4" fillId="0" borderId="11" xfId="0" applyFont="1" applyFill="1" applyBorder="1" applyAlignment="1">
      <alignment vertical="top" wrapText="1"/>
    </xf>
    <xf numFmtId="0" fontId="4" fillId="0" borderId="11" xfId="0" applyNumberFormat="1" applyFont="1" applyFill="1" applyBorder="1" applyAlignment="1">
      <alignment vertical="top" wrapText="1"/>
    </xf>
    <xf numFmtId="0" fontId="6" fillId="0" borderId="11" xfId="0" applyFont="1" applyBorder="1" applyAlignment="1">
      <alignment horizontal="center" wrapText="1"/>
    </xf>
    <xf numFmtId="0" fontId="6" fillId="0" borderId="11" xfId="0" applyFont="1" applyBorder="1" applyAlignment="1">
      <alignment wrapText="1"/>
    </xf>
    <xf numFmtId="0" fontId="4" fillId="0" borderId="27" xfId="0" applyFont="1" applyBorder="1" applyAlignment="1">
      <alignment wrapText="1"/>
    </xf>
    <xf numFmtId="180" fontId="6" fillId="0" borderId="14" xfId="0" applyNumberFormat="1" applyFont="1" applyBorder="1" applyAlignment="1">
      <alignment horizontal="right"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vertical="center"/>
    </xf>
    <xf numFmtId="3" fontId="6" fillId="0" borderId="13"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180" fontId="51" fillId="0" borderId="11" xfId="0" applyNumberFormat="1" applyFont="1" applyBorder="1" applyAlignment="1">
      <alignment horizontal="center" vertical="center" wrapText="1"/>
    </xf>
    <xf numFmtId="180" fontId="6" fillId="0" borderId="11" xfId="0" applyNumberFormat="1" applyFont="1" applyFill="1" applyBorder="1" applyAlignment="1">
      <alignment horizontal="right" vertical="top"/>
    </xf>
    <xf numFmtId="180" fontId="4" fillId="0" borderId="11" xfId="0" applyNumberFormat="1" applyFont="1" applyFill="1" applyBorder="1" applyAlignment="1">
      <alignment horizontal="right" vertical="top"/>
    </xf>
    <xf numFmtId="0" fontId="6" fillId="0" borderId="40" xfId="0" applyFont="1" applyBorder="1" applyAlignment="1">
      <alignment/>
    </xf>
    <xf numFmtId="0" fontId="6" fillId="0" borderId="12" xfId="0" applyFont="1" applyBorder="1" applyAlignment="1">
      <alignment/>
    </xf>
    <xf numFmtId="3" fontId="4" fillId="0" borderId="13" xfId="0" applyNumberFormat="1" applyFont="1" applyBorder="1" applyAlignment="1">
      <alignment horizontal="center" vertical="top"/>
    </xf>
    <xf numFmtId="180" fontId="4" fillId="0" borderId="11" xfId="0" applyNumberFormat="1" applyFont="1" applyBorder="1" applyAlignment="1">
      <alignment vertical="justify"/>
    </xf>
    <xf numFmtId="0" fontId="6" fillId="0" borderId="12" xfId="0" applyFont="1" applyBorder="1" applyAlignment="1">
      <alignment vertical="top"/>
    </xf>
    <xf numFmtId="0" fontId="4" fillId="0" borderId="36" xfId="0" applyFont="1" applyBorder="1" applyAlignment="1">
      <alignment vertical="center" wrapText="1"/>
    </xf>
    <xf numFmtId="0" fontId="6" fillId="0" borderId="35" xfId="0" applyFont="1" applyFill="1" applyBorder="1" applyAlignment="1">
      <alignment vertical="center" wrapTex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wrapText="1"/>
    </xf>
    <xf numFmtId="0" fontId="6" fillId="0" borderId="42" xfId="0" applyFont="1" applyBorder="1" applyAlignment="1">
      <alignment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vertical="center"/>
    </xf>
    <xf numFmtId="0" fontId="6" fillId="0" borderId="4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54"/>
  <sheetViews>
    <sheetView tabSelected="1" zoomScale="85" zoomScaleNormal="85" zoomScalePageLayoutView="0" workbookViewId="0" topLeftCell="A1">
      <selection activeCell="L40" sqref="L40"/>
    </sheetView>
  </sheetViews>
  <sheetFormatPr defaultColWidth="9.140625" defaultRowHeight="12.75"/>
  <cols>
    <col min="1" max="1" width="31.140625" style="0" customWidth="1"/>
    <col min="2" max="2" width="80.00390625" style="0" customWidth="1"/>
    <col min="3" max="3" width="14.140625" style="0" customWidth="1"/>
    <col min="4" max="4" width="13.421875" style="0" customWidth="1"/>
    <col min="5" max="5" width="13.7109375" style="0" customWidth="1"/>
  </cols>
  <sheetData>
    <row r="1" spans="1:5" ht="14.25" customHeight="1">
      <c r="A1" s="43" t="s">
        <v>141</v>
      </c>
      <c r="B1" s="5"/>
      <c r="C1" s="5" t="s">
        <v>6</v>
      </c>
      <c r="D1" s="5"/>
      <c r="E1" s="5"/>
    </row>
    <row r="2" spans="2:5" ht="0.75" customHeight="1" hidden="1">
      <c r="B2" s="1"/>
      <c r="C2" s="5"/>
      <c r="D2" s="5"/>
      <c r="E2" s="5"/>
    </row>
    <row r="3" spans="2:5" ht="15.75">
      <c r="B3" s="2"/>
      <c r="C3" s="5" t="s">
        <v>189</v>
      </c>
      <c r="D3" s="5"/>
      <c r="E3" s="5"/>
    </row>
    <row r="4" ht="14.25">
      <c r="B4" s="2"/>
    </row>
    <row r="5" ht="14.25">
      <c r="B5" s="2"/>
    </row>
    <row r="6" spans="1:7" ht="15.75">
      <c r="A6" s="15" t="s">
        <v>88</v>
      </c>
      <c r="B6" s="15"/>
      <c r="C6" s="5"/>
      <c r="D6" s="5"/>
      <c r="E6" s="5"/>
      <c r="F6" s="1"/>
      <c r="G6" s="1"/>
    </row>
    <row r="7" spans="1:7" ht="15.75">
      <c r="A7" s="5"/>
      <c r="B7" s="15" t="s">
        <v>188</v>
      </c>
      <c r="C7" s="5"/>
      <c r="D7" s="5"/>
      <c r="E7" s="5"/>
      <c r="F7" s="1"/>
      <c r="G7" s="1"/>
    </row>
    <row r="8" spans="1:5" ht="15.75">
      <c r="A8" s="5"/>
      <c r="B8" s="5"/>
      <c r="C8" s="5"/>
      <c r="D8" s="5"/>
      <c r="E8" s="5"/>
    </row>
    <row r="9" spans="1:5" ht="15.75">
      <c r="A9" s="5"/>
      <c r="B9" s="15" t="s">
        <v>85</v>
      </c>
      <c r="C9" s="5"/>
      <c r="D9" s="5"/>
      <c r="E9" s="5"/>
    </row>
    <row r="10" spans="1:5" ht="15.75">
      <c r="A10" s="5"/>
      <c r="B10" s="5"/>
      <c r="C10" s="13"/>
      <c r="D10" s="5"/>
      <c r="E10" s="13" t="s">
        <v>0</v>
      </c>
    </row>
    <row r="11" spans="1:32" ht="31.5">
      <c r="A11" s="44"/>
      <c r="B11" s="45" t="s">
        <v>1</v>
      </c>
      <c r="C11" s="144" t="s">
        <v>9</v>
      </c>
      <c r="D11" s="144" t="s">
        <v>7</v>
      </c>
      <c r="E11" s="144" t="s">
        <v>8</v>
      </c>
      <c r="F11" s="3"/>
      <c r="G11" s="3"/>
      <c r="H11" s="3"/>
      <c r="I11" s="3"/>
      <c r="J11" s="3"/>
      <c r="K11" s="3"/>
      <c r="L11" s="3"/>
      <c r="M11" s="3"/>
      <c r="N11" s="3"/>
      <c r="O11" s="3"/>
      <c r="P11" s="4"/>
      <c r="Q11" s="4"/>
      <c r="R11" s="4"/>
      <c r="S11" s="4"/>
      <c r="T11" s="4"/>
      <c r="U11" s="4"/>
      <c r="V11" s="4"/>
      <c r="W11" s="4"/>
      <c r="X11" s="4"/>
      <c r="Y11" s="4"/>
      <c r="Z11" s="4"/>
      <c r="AA11" s="4"/>
      <c r="AB11" s="4"/>
      <c r="AC11" s="4"/>
      <c r="AD11" s="4"/>
      <c r="AE11" s="4"/>
      <c r="AF11" s="4"/>
    </row>
    <row r="12" spans="1:32" ht="15.75">
      <c r="A12" s="46" t="s">
        <v>68</v>
      </c>
      <c r="B12" s="134"/>
      <c r="C12" s="152">
        <f>C14+C36</f>
        <v>161704</v>
      </c>
      <c r="D12" s="152">
        <f>D14+D36</f>
        <v>161756.5</v>
      </c>
      <c r="E12" s="160">
        <f>ROUND(D12/C12*100,1)</f>
        <v>100</v>
      </c>
      <c r="F12" s="3"/>
      <c r="G12" s="3"/>
      <c r="H12" s="3"/>
      <c r="I12" s="3"/>
      <c r="J12" s="3"/>
      <c r="K12" s="3"/>
      <c r="L12" s="3"/>
      <c r="M12" s="3"/>
      <c r="N12" s="3"/>
      <c r="O12" s="3"/>
      <c r="P12" s="4"/>
      <c r="Q12" s="4"/>
      <c r="R12" s="4"/>
      <c r="S12" s="4"/>
      <c r="T12" s="4"/>
      <c r="U12" s="4"/>
      <c r="V12" s="4"/>
      <c r="W12" s="4"/>
      <c r="X12" s="4"/>
      <c r="Y12" s="4"/>
      <c r="Z12" s="4"/>
      <c r="AA12" s="4"/>
      <c r="AB12" s="4"/>
      <c r="AC12" s="4"/>
      <c r="AD12" s="4"/>
      <c r="AE12" s="4"/>
      <c r="AF12" s="4"/>
    </row>
    <row r="13" spans="1:32" ht="15.75">
      <c r="A13" s="154" t="s">
        <v>65</v>
      </c>
      <c r="B13" s="153"/>
      <c r="C13" s="157"/>
      <c r="D13" s="157"/>
      <c r="E13" s="161"/>
      <c r="F13" s="3"/>
      <c r="G13" s="3"/>
      <c r="H13" s="3"/>
      <c r="I13" s="3"/>
      <c r="J13" s="3"/>
      <c r="K13" s="3"/>
      <c r="L13" s="3"/>
      <c r="M13" s="3"/>
      <c r="N13" s="3"/>
      <c r="O13" s="3"/>
      <c r="P13" s="4"/>
      <c r="Q13" s="4"/>
      <c r="R13" s="4"/>
      <c r="S13" s="4"/>
      <c r="T13" s="4"/>
      <c r="U13" s="4"/>
      <c r="V13" s="4"/>
      <c r="W13" s="4"/>
      <c r="X13" s="4"/>
      <c r="Y13" s="4"/>
      <c r="Z13" s="4"/>
      <c r="AA13" s="4"/>
      <c r="AB13" s="4"/>
      <c r="AC13" s="4"/>
      <c r="AD13" s="4"/>
      <c r="AE13" s="4"/>
      <c r="AF13" s="4"/>
    </row>
    <row r="14" spans="1:5" s="11" customFormat="1" ht="21" customHeight="1">
      <c r="A14" s="155" t="s">
        <v>160</v>
      </c>
      <c r="B14" s="145" t="s">
        <v>5</v>
      </c>
      <c r="C14" s="158">
        <f>C15+C18+C23+C26</f>
        <v>6638</v>
      </c>
      <c r="D14" s="158">
        <f>D15+D18+D23+D26</f>
        <v>7132.2</v>
      </c>
      <c r="E14" s="164">
        <f>ROUND(D14/C14*100,1)</f>
        <v>107.4</v>
      </c>
    </row>
    <row r="15" spans="1:5" s="23" customFormat="1" ht="18" customHeight="1">
      <c r="A15" s="155" t="s">
        <v>161</v>
      </c>
      <c r="B15" s="146" t="s">
        <v>157</v>
      </c>
      <c r="C15" s="158">
        <f>C16</f>
        <v>5913</v>
      </c>
      <c r="D15" s="158">
        <f>D16</f>
        <v>6367.9</v>
      </c>
      <c r="E15" s="17">
        <f>ROUND(D15/C15*100,1)</f>
        <v>107.7</v>
      </c>
    </row>
    <row r="16" spans="1:5" s="15" customFormat="1" ht="15.75">
      <c r="A16" s="155" t="s">
        <v>162</v>
      </c>
      <c r="B16" s="146" t="s">
        <v>158</v>
      </c>
      <c r="C16" s="158">
        <f>C17</f>
        <v>5913</v>
      </c>
      <c r="D16" s="158">
        <f>D17</f>
        <v>6367.9</v>
      </c>
      <c r="E16" s="17">
        <f>ROUND(D16/C16*100,1)</f>
        <v>107.7</v>
      </c>
    </row>
    <row r="17" spans="1:5" s="15" customFormat="1" ht="63">
      <c r="A17" s="156" t="s">
        <v>163</v>
      </c>
      <c r="B17" s="147" t="s">
        <v>159</v>
      </c>
      <c r="C17" s="159">
        <v>5913</v>
      </c>
      <c r="D17" s="159">
        <v>6367.9</v>
      </c>
      <c r="E17" s="19">
        <f aca="true" t="shared" si="0" ref="E17:E51">ROUND(D17/C17*100,1)</f>
        <v>107.7</v>
      </c>
    </row>
    <row r="18" spans="1:5" s="5" customFormat="1" ht="31.5">
      <c r="A18" s="155" t="s">
        <v>166</v>
      </c>
      <c r="B18" s="146" t="s">
        <v>164</v>
      </c>
      <c r="C18" s="158">
        <f>C19</f>
        <v>260.4</v>
      </c>
      <c r="D18" s="158">
        <f>D19</f>
        <v>225.3</v>
      </c>
      <c r="E18" s="17">
        <f t="shared" si="0"/>
        <v>86.5</v>
      </c>
    </row>
    <row r="19" spans="1:5" s="5" customFormat="1" ht="15.75">
      <c r="A19" s="155" t="s">
        <v>167</v>
      </c>
      <c r="B19" s="146" t="s">
        <v>142</v>
      </c>
      <c r="C19" s="159">
        <f>C22</f>
        <v>260.4</v>
      </c>
      <c r="D19" s="159">
        <f>D20</f>
        <v>225.3</v>
      </c>
      <c r="E19" s="19">
        <f t="shared" si="0"/>
        <v>86.5</v>
      </c>
    </row>
    <row r="20" spans="1:5" s="15" customFormat="1" ht="31.5">
      <c r="A20" s="156" t="s">
        <v>168</v>
      </c>
      <c r="B20" s="147" t="s">
        <v>165</v>
      </c>
      <c r="C20" s="159">
        <f>C22</f>
        <v>260.4</v>
      </c>
      <c r="D20" s="159">
        <f>D22+D21</f>
        <v>225.3</v>
      </c>
      <c r="E20" s="21">
        <f t="shared" si="0"/>
        <v>86.5</v>
      </c>
    </row>
    <row r="21" spans="1:5" s="15" customFormat="1" ht="63">
      <c r="A21" s="162" t="s">
        <v>201</v>
      </c>
      <c r="B21" s="135" t="s">
        <v>200</v>
      </c>
      <c r="C21" s="18">
        <v>0</v>
      </c>
      <c r="D21" s="163">
        <v>82.4</v>
      </c>
      <c r="E21" s="21">
        <v>0</v>
      </c>
    </row>
    <row r="22" spans="1:5" s="15" customFormat="1" ht="31.5">
      <c r="A22" s="156" t="s">
        <v>169</v>
      </c>
      <c r="B22" s="147" t="s">
        <v>143</v>
      </c>
      <c r="C22" s="159">
        <v>260.4</v>
      </c>
      <c r="D22" s="159">
        <v>142.9</v>
      </c>
      <c r="E22" s="21">
        <f t="shared" si="0"/>
        <v>54.9</v>
      </c>
    </row>
    <row r="23" spans="1:5" s="5" customFormat="1" ht="30.75" customHeight="1">
      <c r="A23" s="155" t="s">
        <v>173</v>
      </c>
      <c r="B23" s="146" t="s">
        <v>170</v>
      </c>
      <c r="C23" s="158">
        <f>C24</f>
        <v>397</v>
      </c>
      <c r="D23" s="158">
        <f>D24</f>
        <v>471.5</v>
      </c>
      <c r="E23" s="20">
        <f t="shared" si="0"/>
        <v>118.8</v>
      </c>
    </row>
    <row r="24" spans="1:5" s="15" customFormat="1" ht="63">
      <c r="A24" s="156" t="s">
        <v>174</v>
      </c>
      <c r="B24" s="147" t="s">
        <v>171</v>
      </c>
      <c r="C24" s="159">
        <f>C25</f>
        <v>397</v>
      </c>
      <c r="D24" s="159">
        <f>D25</f>
        <v>471.5</v>
      </c>
      <c r="E24" s="19">
        <f t="shared" si="0"/>
        <v>118.8</v>
      </c>
    </row>
    <row r="25" spans="1:5" s="5" customFormat="1" ht="94.5">
      <c r="A25" s="156" t="s">
        <v>175</v>
      </c>
      <c r="B25" s="148" t="s">
        <v>172</v>
      </c>
      <c r="C25" s="159">
        <v>397</v>
      </c>
      <c r="D25" s="159">
        <v>471.5</v>
      </c>
      <c r="E25" s="19">
        <f t="shared" si="0"/>
        <v>118.8</v>
      </c>
    </row>
    <row r="26" spans="1:5" s="5" customFormat="1" ht="15.75">
      <c r="A26" s="155" t="s">
        <v>184</v>
      </c>
      <c r="B26" s="146" t="s">
        <v>176</v>
      </c>
      <c r="C26" s="158">
        <f>C27+C30</f>
        <v>67.6</v>
      </c>
      <c r="D26" s="158">
        <f>D27+D30</f>
        <v>67.5</v>
      </c>
      <c r="E26" s="17">
        <f t="shared" si="0"/>
        <v>99.9</v>
      </c>
    </row>
    <row r="27" spans="1:5" s="15" customFormat="1" ht="204.75">
      <c r="A27" s="156" t="s">
        <v>185</v>
      </c>
      <c r="B27" s="148" t="s">
        <v>177</v>
      </c>
      <c r="C27" s="159">
        <f>C28</f>
        <v>0.5</v>
      </c>
      <c r="D27" s="159">
        <f>D28</f>
        <v>0.4</v>
      </c>
      <c r="E27" s="19">
        <f t="shared" si="0"/>
        <v>80</v>
      </c>
    </row>
    <row r="28" spans="1:5" s="5" customFormat="1" ht="47.25">
      <c r="A28" s="156" t="s">
        <v>186</v>
      </c>
      <c r="B28" s="148" t="s">
        <v>178</v>
      </c>
      <c r="C28" s="159">
        <f>C29</f>
        <v>0.5</v>
      </c>
      <c r="D28" s="159">
        <f>D29</f>
        <v>0.4</v>
      </c>
      <c r="E28" s="19">
        <f t="shared" si="0"/>
        <v>80</v>
      </c>
    </row>
    <row r="29" spans="1:5" s="5" customFormat="1" ht="94.5">
      <c r="A29" s="156" t="s">
        <v>187</v>
      </c>
      <c r="B29" s="148" t="s">
        <v>179</v>
      </c>
      <c r="C29" s="159">
        <f>0.5</f>
        <v>0.5</v>
      </c>
      <c r="D29" s="159">
        <v>0.4</v>
      </c>
      <c r="E29" s="19">
        <f t="shared" si="0"/>
        <v>80</v>
      </c>
    </row>
    <row r="30" spans="1:5" s="5" customFormat="1" ht="33" customHeight="1">
      <c r="A30" s="156" t="s">
        <v>190</v>
      </c>
      <c r="B30" s="148" t="s">
        <v>180</v>
      </c>
      <c r="C30" s="159">
        <f>C31</f>
        <v>67.1</v>
      </c>
      <c r="D30" s="159">
        <f>D31</f>
        <v>67.1</v>
      </c>
      <c r="E30" s="19">
        <f t="shared" si="0"/>
        <v>100</v>
      </c>
    </row>
    <row r="31" spans="1:5" s="5" customFormat="1" ht="78.75">
      <c r="A31" s="156" t="s">
        <v>191</v>
      </c>
      <c r="B31" s="148" t="s">
        <v>181</v>
      </c>
      <c r="C31" s="159">
        <f>C32</f>
        <v>67.1</v>
      </c>
      <c r="D31" s="159">
        <f>D32</f>
        <v>67.1</v>
      </c>
      <c r="E31" s="19">
        <f t="shared" si="0"/>
        <v>100</v>
      </c>
    </row>
    <row r="32" spans="1:5" s="5" customFormat="1" ht="78.75">
      <c r="A32" s="156" t="s">
        <v>192</v>
      </c>
      <c r="B32" s="148" t="s">
        <v>182</v>
      </c>
      <c r="C32" s="159">
        <f>SUM(C33:C35)</f>
        <v>67.1</v>
      </c>
      <c r="D32" s="159">
        <f>SUM(D33:D35)</f>
        <v>67.1</v>
      </c>
      <c r="E32" s="19">
        <f t="shared" si="0"/>
        <v>100</v>
      </c>
    </row>
    <row r="33" spans="1:5" s="5" customFormat="1" ht="141.75">
      <c r="A33" s="156" t="s">
        <v>193</v>
      </c>
      <c r="B33" s="148" t="s">
        <v>183</v>
      </c>
      <c r="C33" s="159">
        <v>6.8</v>
      </c>
      <c r="D33" s="159">
        <v>6.8</v>
      </c>
      <c r="E33" s="19">
        <f t="shared" si="0"/>
        <v>100</v>
      </c>
    </row>
    <row r="34" spans="1:5" s="23" customFormat="1" ht="141.75">
      <c r="A34" s="156" t="s">
        <v>194</v>
      </c>
      <c r="B34" s="148" t="s">
        <v>183</v>
      </c>
      <c r="C34" s="159">
        <v>60</v>
      </c>
      <c r="D34" s="159">
        <v>60</v>
      </c>
      <c r="E34" s="19">
        <f t="shared" si="0"/>
        <v>100</v>
      </c>
    </row>
    <row r="35" spans="1:5" s="6" customFormat="1" ht="141.75">
      <c r="A35" s="156" t="s">
        <v>195</v>
      </c>
      <c r="B35" s="148" t="s">
        <v>183</v>
      </c>
      <c r="C35" s="159">
        <v>0.3</v>
      </c>
      <c r="D35" s="159">
        <v>0.3</v>
      </c>
      <c r="E35" s="21">
        <f t="shared" si="0"/>
        <v>100</v>
      </c>
    </row>
    <row r="36" spans="1:5" s="6" customFormat="1" ht="20.25" customHeight="1">
      <c r="A36" s="36" t="s">
        <v>69</v>
      </c>
      <c r="B36" s="149" t="s">
        <v>3</v>
      </c>
      <c r="C36" s="16">
        <f>C37</f>
        <v>155066</v>
      </c>
      <c r="D36" s="16">
        <f>D37</f>
        <v>154624.3</v>
      </c>
      <c r="E36" s="17">
        <f t="shared" si="0"/>
        <v>99.7</v>
      </c>
    </row>
    <row r="37" spans="1:5" s="23" customFormat="1" ht="32.25" customHeight="1">
      <c r="A37" s="36" t="s">
        <v>70</v>
      </c>
      <c r="B37" s="150" t="s">
        <v>2</v>
      </c>
      <c r="C37" s="16">
        <f>C43+C38</f>
        <v>155066</v>
      </c>
      <c r="D37" s="16">
        <f>D43+D38</f>
        <v>154624.3</v>
      </c>
      <c r="E37" s="17">
        <f t="shared" si="0"/>
        <v>99.7</v>
      </c>
    </row>
    <row r="38" spans="1:5" s="23" customFormat="1" ht="24" customHeight="1">
      <c r="A38" s="36" t="s">
        <v>125</v>
      </c>
      <c r="B38" s="28" t="s">
        <v>124</v>
      </c>
      <c r="C38" s="16">
        <f>C41+C39</f>
        <v>128170.79999999999</v>
      </c>
      <c r="D38" s="16">
        <f>D41+D39</f>
        <v>128170.79999999999</v>
      </c>
      <c r="E38" s="17">
        <f t="shared" si="0"/>
        <v>100</v>
      </c>
    </row>
    <row r="39" spans="1:5" s="23" customFormat="1" ht="24" customHeight="1">
      <c r="A39" s="155" t="s">
        <v>218</v>
      </c>
      <c r="B39" s="146" t="s">
        <v>196</v>
      </c>
      <c r="C39" s="158">
        <f>C40</f>
        <v>127949.4</v>
      </c>
      <c r="D39" s="158">
        <f>D40</f>
        <v>127949.4</v>
      </c>
      <c r="E39" s="17">
        <f t="shared" si="0"/>
        <v>100</v>
      </c>
    </row>
    <row r="40" spans="1:5" s="23" customFormat="1" ht="47.25">
      <c r="A40" s="156" t="s">
        <v>219</v>
      </c>
      <c r="B40" s="147" t="s">
        <v>197</v>
      </c>
      <c r="C40" s="159">
        <v>127949.4</v>
      </c>
      <c r="D40" s="159">
        <v>127949.4</v>
      </c>
      <c r="E40" s="19">
        <f t="shared" si="0"/>
        <v>100</v>
      </c>
    </row>
    <row r="41" spans="1:5" s="23" customFormat="1" ht="31.5">
      <c r="A41" s="155" t="s">
        <v>220</v>
      </c>
      <c r="B41" s="146" t="s">
        <v>198</v>
      </c>
      <c r="C41" s="158">
        <f>C42</f>
        <v>221.4</v>
      </c>
      <c r="D41" s="158">
        <f>D42</f>
        <v>221.4</v>
      </c>
      <c r="E41" s="17">
        <f t="shared" si="0"/>
        <v>100</v>
      </c>
    </row>
    <row r="42" spans="1:5" s="23" customFormat="1" ht="47.25">
      <c r="A42" s="156" t="s">
        <v>221</v>
      </c>
      <c r="B42" s="147" t="s">
        <v>199</v>
      </c>
      <c r="C42" s="159">
        <v>221.4</v>
      </c>
      <c r="D42" s="159">
        <v>221.4</v>
      </c>
      <c r="E42" s="19">
        <f t="shared" si="0"/>
        <v>100</v>
      </c>
    </row>
    <row r="43" spans="1:5" s="22" customFormat="1" ht="23.25" customHeight="1">
      <c r="A43" s="36" t="s">
        <v>126</v>
      </c>
      <c r="B43" s="28" t="s">
        <v>114</v>
      </c>
      <c r="C43" s="16">
        <f>C45+C49</f>
        <v>26895.199999999997</v>
      </c>
      <c r="D43" s="16">
        <f>D45+D49</f>
        <v>26453.5</v>
      </c>
      <c r="E43" s="17">
        <f t="shared" si="0"/>
        <v>98.4</v>
      </c>
    </row>
    <row r="44" spans="1:5" s="15" customFormat="1" ht="34.5" customHeight="1">
      <c r="A44" s="36" t="s">
        <v>127</v>
      </c>
      <c r="B44" s="38" t="s">
        <v>83</v>
      </c>
      <c r="C44" s="16">
        <f>C45</f>
        <v>4620.6</v>
      </c>
      <c r="D44" s="16">
        <f>D45</f>
        <v>4604.8</v>
      </c>
      <c r="E44" s="17">
        <f t="shared" si="0"/>
        <v>99.7</v>
      </c>
    </row>
    <row r="45" spans="1:5" s="22" customFormat="1" ht="60.75" customHeight="1">
      <c r="A45" s="36" t="s">
        <v>128</v>
      </c>
      <c r="B45" s="28" t="s">
        <v>84</v>
      </c>
      <c r="C45" s="16">
        <f>C46+C47</f>
        <v>4620.6</v>
      </c>
      <c r="D45" s="16">
        <f>D46+D47</f>
        <v>4604.8</v>
      </c>
      <c r="E45" s="17">
        <f t="shared" si="0"/>
        <v>99.7</v>
      </c>
    </row>
    <row r="46" spans="1:5" s="6" customFormat="1" ht="63" customHeight="1">
      <c r="A46" s="37" t="s">
        <v>129</v>
      </c>
      <c r="B46" s="135" t="s">
        <v>31</v>
      </c>
      <c r="C46" s="18">
        <v>4612.8</v>
      </c>
      <c r="D46" s="18">
        <v>4597</v>
      </c>
      <c r="E46" s="19">
        <f t="shared" si="0"/>
        <v>99.7</v>
      </c>
    </row>
    <row r="47" spans="1:5" s="6" customFormat="1" ht="77.25" customHeight="1">
      <c r="A47" s="37" t="s">
        <v>130</v>
      </c>
      <c r="B47" s="135" t="s">
        <v>116</v>
      </c>
      <c r="C47" s="18">
        <v>7.8</v>
      </c>
      <c r="D47" s="18">
        <v>7.8</v>
      </c>
      <c r="E47" s="21">
        <f t="shared" si="0"/>
        <v>100</v>
      </c>
    </row>
    <row r="48" spans="1:5" s="6" customFormat="1" ht="46.5" customHeight="1">
      <c r="A48" s="36" t="s">
        <v>131</v>
      </c>
      <c r="B48" s="28" t="s">
        <v>115</v>
      </c>
      <c r="C48" s="16">
        <f>C49</f>
        <v>22274.6</v>
      </c>
      <c r="D48" s="16">
        <f>D49</f>
        <v>21848.7</v>
      </c>
      <c r="E48" s="17">
        <f t="shared" si="0"/>
        <v>98.1</v>
      </c>
    </row>
    <row r="49" spans="1:5" s="22" customFormat="1" ht="61.5" customHeight="1">
      <c r="A49" s="36" t="s">
        <v>132</v>
      </c>
      <c r="B49" s="28" t="s">
        <v>71</v>
      </c>
      <c r="C49" s="16">
        <f>C50+C51</f>
        <v>22274.6</v>
      </c>
      <c r="D49" s="16">
        <f>D50+D51</f>
        <v>21848.7</v>
      </c>
      <c r="E49" s="17">
        <f t="shared" si="0"/>
        <v>98.1</v>
      </c>
    </row>
    <row r="50" spans="1:5" s="6" customFormat="1" ht="31.5">
      <c r="A50" s="37" t="s">
        <v>133</v>
      </c>
      <c r="B50" s="135" t="s">
        <v>32</v>
      </c>
      <c r="C50" s="18">
        <v>14536.7</v>
      </c>
      <c r="D50" s="18">
        <v>14190.2</v>
      </c>
      <c r="E50" s="19">
        <f t="shared" si="0"/>
        <v>97.6</v>
      </c>
    </row>
    <row r="51" spans="1:5" s="6" customFormat="1" ht="31.5">
      <c r="A51" s="131" t="s">
        <v>134</v>
      </c>
      <c r="B51" s="151" t="s">
        <v>33</v>
      </c>
      <c r="C51" s="132">
        <v>7737.9</v>
      </c>
      <c r="D51" s="132">
        <v>7658.5</v>
      </c>
      <c r="E51" s="133">
        <f t="shared" si="0"/>
        <v>99</v>
      </c>
    </row>
    <row r="53" ht="12.75">
      <c r="B53" s="4"/>
    </row>
    <row r="54" ht="12.75">
      <c r="C54" s="130"/>
    </row>
  </sheetData>
  <sheetProtection/>
  <printOptions horizontalCentered="1"/>
  <pageMargins left="0.35433070866141736" right="0.31496062992125984" top="0.5118110236220472" bottom="0.5511811023622047" header="0.2755905511811024" footer="0.196850393700787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I127"/>
  <sheetViews>
    <sheetView zoomScale="85" zoomScaleNormal="85" zoomScalePageLayoutView="0" workbookViewId="0" topLeftCell="A82">
      <selection activeCell="I136" sqref="I136"/>
    </sheetView>
  </sheetViews>
  <sheetFormatPr defaultColWidth="9.140625" defaultRowHeight="12.75"/>
  <cols>
    <col min="1" max="1" width="85.421875" style="0" customWidth="1"/>
    <col min="2" max="2" width="11.8515625" style="0" customWidth="1"/>
    <col min="3" max="3" width="14.140625" style="0" customWidth="1"/>
    <col min="4" max="4" width="11.28125" style="0" customWidth="1"/>
    <col min="5" max="5" width="14.8515625" style="0" customWidth="1"/>
    <col min="6" max="6" width="13.140625" style="0" customWidth="1"/>
    <col min="7" max="7" width="13.8515625" style="0" customWidth="1"/>
    <col min="9" max="9" width="9.8515625" style="0" bestFit="1" customWidth="1"/>
  </cols>
  <sheetData>
    <row r="1" spans="1:7" ht="15.75">
      <c r="A1" s="15" t="s">
        <v>21</v>
      </c>
      <c r="B1" s="1"/>
      <c r="C1" s="1"/>
      <c r="D1" s="1"/>
      <c r="E1" s="1"/>
      <c r="F1" s="1"/>
      <c r="G1" s="1"/>
    </row>
    <row r="2" spans="1:7" ht="15.75">
      <c r="A2" s="29"/>
      <c r="B2" s="1"/>
      <c r="C2" s="1"/>
      <c r="D2" s="1"/>
      <c r="E2" s="48"/>
      <c r="F2" s="1"/>
      <c r="G2" s="1"/>
    </row>
    <row r="3" spans="1:7" ht="12.75" customHeight="1">
      <c r="A3" s="167" t="s">
        <v>10</v>
      </c>
      <c r="B3" s="169" t="s">
        <v>11</v>
      </c>
      <c r="C3" s="169" t="s">
        <v>12</v>
      </c>
      <c r="D3" s="169" t="s">
        <v>13</v>
      </c>
      <c r="E3" s="173" t="s">
        <v>38</v>
      </c>
      <c r="F3" s="169" t="s">
        <v>7</v>
      </c>
      <c r="G3" s="171" t="s">
        <v>8</v>
      </c>
    </row>
    <row r="4" spans="1:7" ht="24" customHeight="1">
      <c r="A4" s="168"/>
      <c r="B4" s="170"/>
      <c r="C4" s="170"/>
      <c r="D4" s="170"/>
      <c r="E4" s="174"/>
      <c r="F4" s="175"/>
      <c r="G4" s="172"/>
    </row>
    <row r="5" spans="1:7" ht="27" customHeight="1">
      <c r="A5" s="49" t="s">
        <v>64</v>
      </c>
      <c r="B5" s="50"/>
      <c r="C5" s="50"/>
      <c r="D5" s="50"/>
      <c r="E5" s="34">
        <f>E7+E53+E60+E82+E86+E105+E121+E117</f>
        <v>156635.3</v>
      </c>
      <c r="F5" s="34">
        <f>F7+F53+F60+F82+F86+F105+F121+F117</f>
        <v>155756.4</v>
      </c>
      <c r="G5" s="35">
        <f aca="true" t="shared" si="0" ref="G5:G124">ROUND(F5/E5*100,1)</f>
        <v>99.4</v>
      </c>
    </row>
    <row r="6" spans="1:7" ht="15" customHeight="1">
      <c r="A6" s="51" t="s">
        <v>65</v>
      </c>
      <c r="B6" s="52"/>
      <c r="C6" s="52"/>
      <c r="D6" s="52"/>
      <c r="E6" s="52"/>
      <c r="F6" s="47"/>
      <c r="G6" s="53"/>
    </row>
    <row r="7" spans="1:7" s="12" customFormat="1" ht="15.75">
      <c r="A7" s="32" t="s">
        <v>41</v>
      </c>
      <c r="B7" s="54">
        <v>100</v>
      </c>
      <c r="C7" s="55"/>
      <c r="D7" s="55"/>
      <c r="E7" s="56">
        <f>E8+E11+E22+E34+E36</f>
        <v>40621.7</v>
      </c>
      <c r="F7" s="56">
        <f>F8+F11+F22+F34+F36</f>
        <v>40338.99999999999</v>
      </c>
      <c r="G7" s="53">
        <f t="shared" si="0"/>
        <v>99.3</v>
      </c>
    </row>
    <row r="8" spans="1:7" s="12" customFormat="1" ht="31.5">
      <c r="A8" s="33" t="s">
        <v>144</v>
      </c>
      <c r="B8" s="57">
        <v>102</v>
      </c>
      <c r="C8" s="55"/>
      <c r="D8" s="55"/>
      <c r="E8" s="56">
        <f>E9</f>
        <v>1380.2</v>
      </c>
      <c r="F8" s="56">
        <f>F9</f>
        <v>1376</v>
      </c>
      <c r="G8" s="53">
        <f t="shared" si="0"/>
        <v>99.7</v>
      </c>
    </row>
    <row r="9" spans="1:7" s="29" customFormat="1" ht="15.75">
      <c r="A9" s="58" t="s">
        <v>52</v>
      </c>
      <c r="B9" s="57">
        <v>102</v>
      </c>
      <c r="C9" s="55" t="s">
        <v>72</v>
      </c>
      <c r="D9" s="55"/>
      <c r="E9" s="56">
        <f>E10</f>
        <v>1380.2</v>
      </c>
      <c r="F9" s="56">
        <f>F10</f>
        <v>1376</v>
      </c>
      <c r="G9" s="53">
        <f t="shared" si="0"/>
        <v>99.7</v>
      </c>
    </row>
    <row r="10" spans="1:7" s="1" customFormat="1" ht="47.25">
      <c r="A10" s="59" t="s">
        <v>53</v>
      </c>
      <c r="B10" s="60">
        <v>102</v>
      </c>
      <c r="C10" s="61" t="s">
        <v>72</v>
      </c>
      <c r="D10" s="61" t="s">
        <v>51</v>
      </c>
      <c r="E10" s="62">
        <v>1380.2</v>
      </c>
      <c r="F10" s="62">
        <v>1376</v>
      </c>
      <c r="G10" s="63">
        <f>ROUND(F10/E10*100,1)</f>
        <v>99.7</v>
      </c>
    </row>
    <row r="11" spans="1:7" s="2" customFormat="1" ht="47.25">
      <c r="A11" s="33" t="s">
        <v>42</v>
      </c>
      <c r="B11" s="57">
        <v>103</v>
      </c>
      <c r="C11" s="55"/>
      <c r="D11" s="55"/>
      <c r="E11" s="56">
        <f>E12+E14+E16+E20</f>
        <v>5210.5</v>
      </c>
      <c r="F11" s="56">
        <f>F12+F14+F16+F20</f>
        <v>5186.5</v>
      </c>
      <c r="G11" s="53">
        <f t="shared" si="0"/>
        <v>99.5</v>
      </c>
    </row>
    <row r="12" spans="1:7" s="29" customFormat="1" ht="31.5">
      <c r="A12" s="58" t="s">
        <v>117</v>
      </c>
      <c r="B12" s="57">
        <v>103</v>
      </c>
      <c r="C12" s="55" t="s">
        <v>73</v>
      </c>
      <c r="D12" s="55"/>
      <c r="E12" s="56">
        <f>E13</f>
        <v>2637</v>
      </c>
      <c r="F12" s="56">
        <f>F13</f>
        <v>2632</v>
      </c>
      <c r="G12" s="53">
        <f t="shared" si="0"/>
        <v>99.8</v>
      </c>
    </row>
    <row r="13" spans="1:7" s="1" customFormat="1" ht="47.25">
      <c r="A13" s="59" t="s">
        <v>53</v>
      </c>
      <c r="B13" s="60">
        <v>103</v>
      </c>
      <c r="C13" s="61" t="s">
        <v>73</v>
      </c>
      <c r="D13" s="61" t="s">
        <v>51</v>
      </c>
      <c r="E13" s="62">
        <v>2637</v>
      </c>
      <c r="F13" s="62">
        <v>2632</v>
      </c>
      <c r="G13" s="63">
        <f t="shared" si="0"/>
        <v>99.8</v>
      </c>
    </row>
    <row r="14" spans="1:7" s="29" customFormat="1" ht="31.5">
      <c r="A14" s="58" t="s">
        <v>118</v>
      </c>
      <c r="B14" s="57">
        <v>103</v>
      </c>
      <c r="C14" s="55" t="s">
        <v>74</v>
      </c>
      <c r="D14" s="55"/>
      <c r="E14" s="56">
        <f>E15</f>
        <v>246.2</v>
      </c>
      <c r="F14" s="56">
        <f>F15</f>
        <v>244.7</v>
      </c>
      <c r="G14" s="53">
        <f t="shared" si="0"/>
        <v>99.4</v>
      </c>
    </row>
    <row r="15" spans="1:7" s="1" customFormat="1" ht="47.25">
      <c r="A15" s="64" t="s">
        <v>53</v>
      </c>
      <c r="B15" s="60">
        <v>103</v>
      </c>
      <c r="C15" s="61" t="s">
        <v>74</v>
      </c>
      <c r="D15" s="61" t="s">
        <v>51</v>
      </c>
      <c r="E15" s="62">
        <v>246.2</v>
      </c>
      <c r="F15" s="62">
        <v>244.7</v>
      </c>
      <c r="G15" s="63">
        <f t="shared" si="0"/>
        <v>99.4</v>
      </c>
    </row>
    <row r="16" spans="1:7" s="29" customFormat="1" ht="31.5">
      <c r="A16" s="58" t="s">
        <v>119</v>
      </c>
      <c r="B16" s="57">
        <v>103</v>
      </c>
      <c r="C16" s="55" t="s">
        <v>75</v>
      </c>
      <c r="D16" s="55"/>
      <c r="E16" s="56">
        <f>E17+E18+E19</f>
        <v>2231.2999999999997</v>
      </c>
      <c r="F16" s="56">
        <f>F17+F18+F19</f>
        <v>2213.8</v>
      </c>
      <c r="G16" s="53">
        <f t="shared" si="0"/>
        <v>99.2</v>
      </c>
    </row>
    <row r="17" spans="1:7" s="1" customFormat="1" ht="47.25">
      <c r="A17" s="59" t="s">
        <v>53</v>
      </c>
      <c r="B17" s="60">
        <v>103</v>
      </c>
      <c r="C17" s="61" t="s">
        <v>75</v>
      </c>
      <c r="D17" s="61" t="s">
        <v>51</v>
      </c>
      <c r="E17" s="62">
        <v>1235.2</v>
      </c>
      <c r="F17" s="62">
        <v>1218.5</v>
      </c>
      <c r="G17" s="63">
        <f t="shared" si="0"/>
        <v>98.6</v>
      </c>
    </row>
    <row r="18" spans="1:7" s="1" customFormat="1" ht="31.5">
      <c r="A18" s="59" t="s">
        <v>54</v>
      </c>
      <c r="B18" s="60">
        <v>103</v>
      </c>
      <c r="C18" s="61" t="s">
        <v>75</v>
      </c>
      <c r="D18" s="61" t="s">
        <v>50</v>
      </c>
      <c r="E18" s="62">
        <v>996</v>
      </c>
      <c r="F18" s="62">
        <v>995.3</v>
      </c>
      <c r="G18" s="63">
        <f t="shared" si="0"/>
        <v>99.9</v>
      </c>
    </row>
    <row r="19" spans="1:7" s="1" customFormat="1" ht="15.75">
      <c r="A19" s="59" t="s">
        <v>49</v>
      </c>
      <c r="B19" s="60">
        <v>103</v>
      </c>
      <c r="C19" s="61" t="s">
        <v>75</v>
      </c>
      <c r="D19" s="66" t="s">
        <v>79</v>
      </c>
      <c r="E19" s="62">
        <v>0.1</v>
      </c>
      <c r="F19" s="62">
        <v>0</v>
      </c>
      <c r="G19" s="63">
        <f>ROUND(F19/E19*100,1)</f>
        <v>0</v>
      </c>
    </row>
    <row r="20" spans="1:7" s="1" customFormat="1" ht="31.5">
      <c r="A20" s="58" t="s">
        <v>145</v>
      </c>
      <c r="B20" s="57">
        <v>103</v>
      </c>
      <c r="C20" s="55" t="s">
        <v>78</v>
      </c>
      <c r="D20" s="65"/>
      <c r="E20" s="56">
        <f>E21</f>
        <v>96</v>
      </c>
      <c r="F20" s="56">
        <f>F21</f>
        <v>96</v>
      </c>
      <c r="G20" s="53">
        <f>G21</f>
        <v>100</v>
      </c>
    </row>
    <row r="21" spans="1:7" s="1" customFormat="1" ht="15.75">
      <c r="A21" s="59" t="s">
        <v>49</v>
      </c>
      <c r="B21" s="60">
        <v>103</v>
      </c>
      <c r="C21" s="61" t="s">
        <v>78</v>
      </c>
      <c r="D21" s="66" t="s">
        <v>79</v>
      </c>
      <c r="E21" s="62">
        <v>96</v>
      </c>
      <c r="F21" s="62">
        <v>96</v>
      </c>
      <c r="G21" s="63">
        <f t="shared" si="0"/>
        <v>100</v>
      </c>
    </row>
    <row r="22" spans="1:9" s="11" customFormat="1" ht="47.25">
      <c r="A22" s="33" t="s">
        <v>80</v>
      </c>
      <c r="B22" s="55" t="s">
        <v>34</v>
      </c>
      <c r="C22" s="55"/>
      <c r="D22" s="56"/>
      <c r="E22" s="67">
        <f>E23+E25+E30</f>
        <v>33511.7</v>
      </c>
      <c r="F22" s="67">
        <f>F23+F25+F30</f>
        <v>33267.299999999996</v>
      </c>
      <c r="G22" s="53">
        <f t="shared" si="0"/>
        <v>99.3</v>
      </c>
      <c r="I22" s="27"/>
    </row>
    <row r="23" spans="1:9" s="29" customFormat="1" ht="33" customHeight="1">
      <c r="A23" s="58" t="s">
        <v>81</v>
      </c>
      <c r="B23" s="55" t="s">
        <v>34</v>
      </c>
      <c r="C23" s="55" t="s">
        <v>76</v>
      </c>
      <c r="D23" s="65"/>
      <c r="E23" s="56">
        <f>E24</f>
        <v>1621</v>
      </c>
      <c r="F23" s="56">
        <f>F24</f>
        <v>1615.2</v>
      </c>
      <c r="G23" s="53">
        <f t="shared" si="0"/>
        <v>99.6</v>
      </c>
      <c r="I23" s="30"/>
    </row>
    <row r="24" spans="1:7" s="1" customFormat="1" ht="47.25">
      <c r="A24" s="64" t="s">
        <v>53</v>
      </c>
      <c r="B24" s="61" t="s">
        <v>34</v>
      </c>
      <c r="C24" s="61" t="s">
        <v>76</v>
      </c>
      <c r="D24" s="68">
        <v>100</v>
      </c>
      <c r="E24" s="62">
        <v>1621</v>
      </c>
      <c r="F24" s="62">
        <v>1615.2</v>
      </c>
      <c r="G24" s="106">
        <f t="shared" si="0"/>
        <v>99.6</v>
      </c>
    </row>
    <row r="25" spans="1:7" s="29" customFormat="1" ht="47.25">
      <c r="A25" s="58" t="s">
        <v>55</v>
      </c>
      <c r="B25" s="55" t="s">
        <v>34</v>
      </c>
      <c r="C25" s="55" t="s">
        <v>77</v>
      </c>
      <c r="D25" s="65"/>
      <c r="E25" s="56">
        <f>E26+E27+E29+E28</f>
        <v>27277.899999999998</v>
      </c>
      <c r="F25" s="56">
        <f>F26+F27+F29+F28</f>
        <v>27054.999999999996</v>
      </c>
      <c r="G25" s="91">
        <f t="shared" si="0"/>
        <v>99.2</v>
      </c>
    </row>
    <row r="26" spans="1:7" s="1" customFormat="1" ht="47.25">
      <c r="A26" s="59" t="s">
        <v>53</v>
      </c>
      <c r="B26" s="61" t="s">
        <v>34</v>
      </c>
      <c r="C26" s="61" t="s">
        <v>77</v>
      </c>
      <c r="D26" s="68">
        <v>100</v>
      </c>
      <c r="E26" s="62">
        <v>22520.3</v>
      </c>
      <c r="F26" s="62">
        <v>22396.1</v>
      </c>
      <c r="G26" s="63">
        <f t="shared" si="0"/>
        <v>99.4</v>
      </c>
    </row>
    <row r="27" spans="1:7" s="1" customFormat="1" ht="31.5">
      <c r="A27" s="59" t="s">
        <v>54</v>
      </c>
      <c r="B27" s="61" t="s">
        <v>34</v>
      </c>
      <c r="C27" s="61" t="s">
        <v>77</v>
      </c>
      <c r="D27" s="68">
        <v>200</v>
      </c>
      <c r="E27" s="62">
        <v>4732.3</v>
      </c>
      <c r="F27" s="62">
        <v>4634.6</v>
      </c>
      <c r="G27" s="63">
        <f t="shared" si="0"/>
        <v>97.9</v>
      </c>
    </row>
    <row r="28" spans="1:7" s="1" customFormat="1" ht="15.75">
      <c r="A28" s="59" t="s">
        <v>59</v>
      </c>
      <c r="B28" s="61" t="s">
        <v>34</v>
      </c>
      <c r="C28" s="61" t="s">
        <v>77</v>
      </c>
      <c r="D28" s="68">
        <v>300</v>
      </c>
      <c r="E28" s="62">
        <v>4.3</v>
      </c>
      <c r="F28" s="62">
        <v>4.2</v>
      </c>
      <c r="G28" s="63">
        <f>ROUND(F28/E28*100,1)</f>
        <v>97.7</v>
      </c>
    </row>
    <row r="29" spans="1:9" s="1" customFormat="1" ht="15.75">
      <c r="A29" s="59" t="s">
        <v>49</v>
      </c>
      <c r="B29" s="61" t="s">
        <v>34</v>
      </c>
      <c r="C29" s="61" t="s">
        <v>77</v>
      </c>
      <c r="D29" s="68">
        <v>800</v>
      </c>
      <c r="E29" s="62">
        <v>21</v>
      </c>
      <c r="F29" s="62">
        <v>20.1</v>
      </c>
      <c r="G29" s="63">
        <f t="shared" si="0"/>
        <v>95.7</v>
      </c>
      <c r="I29" s="24"/>
    </row>
    <row r="30" spans="1:9" s="1" customFormat="1" ht="47.25">
      <c r="A30" s="58" t="s">
        <v>61</v>
      </c>
      <c r="B30" s="69">
        <v>104</v>
      </c>
      <c r="C30" s="70" t="s">
        <v>92</v>
      </c>
      <c r="D30" s="71"/>
      <c r="E30" s="72">
        <f>E31+E32</f>
        <v>4612.8</v>
      </c>
      <c r="F30" s="73">
        <f>F31+F32</f>
        <v>4597.1</v>
      </c>
      <c r="G30" s="53">
        <f>ROUND(F30/E30*100,1)</f>
        <v>99.7</v>
      </c>
      <c r="I30" s="24"/>
    </row>
    <row r="31" spans="1:9" s="1" customFormat="1" ht="47.25">
      <c r="A31" s="59" t="s">
        <v>53</v>
      </c>
      <c r="B31" s="74">
        <v>104</v>
      </c>
      <c r="C31" s="75" t="s">
        <v>92</v>
      </c>
      <c r="D31" s="76">
        <v>100</v>
      </c>
      <c r="E31" s="77">
        <v>4259.3</v>
      </c>
      <c r="F31" s="78">
        <v>4243.8</v>
      </c>
      <c r="G31" s="63">
        <f>ROUND(F31/E31*100,1)</f>
        <v>99.6</v>
      </c>
      <c r="I31" s="24"/>
    </row>
    <row r="32" spans="1:9" s="1" customFormat="1" ht="31.5">
      <c r="A32" s="59" t="s">
        <v>54</v>
      </c>
      <c r="B32" s="74">
        <v>104</v>
      </c>
      <c r="C32" s="75" t="s">
        <v>92</v>
      </c>
      <c r="D32" s="76">
        <v>200</v>
      </c>
      <c r="E32" s="77">
        <v>353.5</v>
      </c>
      <c r="F32" s="78">
        <v>353.3</v>
      </c>
      <c r="G32" s="63">
        <f>ROUND(F32/E32*100,1)</f>
        <v>99.9</v>
      </c>
      <c r="I32" s="24"/>
    </row>
    <row r="33" spans="1:9" s="1" customFormat="1" ht="15.75">
      <c r="A33" s="119" t="s">
        <v>89</v>
      </c>
      <c r="B33" s="54">
        <v>111</v>
      </c>
      <c r="C33" s="70"/>
      <c r="D33" s="104"/>
      <c r="E33" s="72"/>
      <c r="F33" s="73"/>
      <c r="G33" s="53"/>
      <c r="I33" s="24"/>
    </row>
    <row r="34" spans="1:9" s="29" customFormat="1" ht="15.75">
      <c r="A34" s="119" t="s">
        <v>44</v>
      </c>
      <c r="B34" s="80">
        <v>111</v>
      </c>
      <c r="C34" s="81" t="s">
        <v>93</v>
      </c>
      <c r="D34" s="65"/>
      <c r="E34" s="67">
        <f>E35</f>
        <v>10</v>
      </c>
      <c r="F34" s="67">
        <f>F35</f>
        <v>0</v>
      </c>
      <c r="G34" s="53">
        <f t="shared" si="0"/>
        <v>0</v>
      </c>
      <c r="I34" s="30"/>
    </row>
    <row r="35" spans="1:9" s="1" customFormat="1" ht="18.75" customHeight="1">
      <c r="A35" s="59" t="s">
        <v>49</v>
      </c>
      <c r="B35" s="82">
        <v>111</v>
      </c>
      <c r="C35" s="83" t="s">
        <v>93</v>
      </c>
      <c r="D35" s="68">
        <v>800</v>
      </c>
      <c r="E35" s="84">
        <v>10</v>
      </c>
      <c r="F35" s="84">
        <v>0</v>
      </c>
      <c r="G35" s="63">
        <f t="shared" si="0"/>
        <v>0</v>
      </c>
      <c r="I35" s="24"/>
    </row>
    <row r="36" spans="1:7" s="10" customFormat="1" ht="15.75">
      <c r="A36" s="120" t="s">
        <v>14</v>
      </c>
      <c r="B36" s="55" t="s">
        <v>35</v>
      </c>
      <c r="C36" s="55"/>
      <c r="D36" s="31"/>
      <c r="E36" s="67">
        <f>+E37+E39+E45+E47+E51+E49+E41+E43</f>
        <v>509.3000000000001</v>
      </c>
      <c r="F36" s="67">
        <f>+F37+F39+F45+F47+F51+F49+F41+F43</f>
        <v>509.2000000000001</v>
      </c>
      <c r="G36" s="53">
        <f t="shared" si="0"/>
        <v>100</v>
      </c>
    </row>
    <row r="37" spans="1:7" s="10" customFormat="1" ht="31.5">
      <c r="A37" s="121" t="s">
        <v>136</v>
      </c>
      <c r="B37" s="55" t="s">
        <v>35</v>
      </c>
      <c r="C37" s="55" t="s">
        <v>135</v>
      </c>
      <c r="D37" s="31"/>
      <c r="E37" s="67">
        <f>E38</f>
        <v>166</v>
      </c>
      <c r="F37" s="67">
        <f>F38</f>
        <v>165.9</v>
      </c>
      <c r="G37" s="53">
        <f t="shared" si="0"/>
        <v>99.9</v>
      </c>
    </row>
    <row r="38" spans="1:7" s="10" customFormat="1" ht="31.5">
      <c r="A38" s="59" t="s">
        <v>54</v>
      </c>
      <c r="B38" s="61" t="s">
        <v>35</v>
      </c>
      <c r="C38" s="61" t="s">
        <v>135</v>
      </c>
      <c r="D38" s="68">
        <v>200</v>
      </c>
      <c r="E38" s="84">
        <v>166</v>
      </c>
      <c r="F38" s="84">
        <v>165.9</v>
      </c>
      <c r="G38" s="63">
        <f t="shared" si="0"/>
        <v>99.9</v>
      </c>
    </row>
    <row r="39" spans="1:7" s="29" customFormat="1" ht="31.5">
      <c r="A39" s="58" t="s">
        <v>57</v>
      </c>
      <c r="B39" s="55" t="s">
        <v>35</v>
      </c>
      <c r="C39" s="55" t="s">
        <v>94</v>
      </c>
      <c r="D39" s="65"/>
      <c r="E39" s="56">
        <f>E40</f>
        <v>320</v>
      </c>
      <c r="F39" s="85">
        <f>F40</f>
        <v>320</v>
      </c>
      <c r="G39" s="53">
        <f t="shared" si="0"/>
        <v>100</v>
      </c>
    </row>
    <row r="40" spans="1:7" s="1" customFormat="1" ht="31.5">
      <c r="A40" s="59" t="s">
        <v>54</v>
      </c>
      <c r="B40" s="61" t="s">
        <v>35</v>
      </c>
      <c r="C40" s="61" t="s">
        <v>94</v>
      </c>
      <c r="D40" s="68">
        <v>200</v>
      </c>
      <c r="E40" s="62">
        <v>320</v>
      </c>
      <c r="F40" s="86">
        <v>320</v>
      </c>
      <c r="G40" s="63">
        <f t="shared" si="0"/>
        <v>100</v>
      </c>
    </row>
    <row r="41" spans="1:7" s="1" customFormat="1" ht="47.25">
      <c r="A41" s="58" t="s">
        <v>56</v>
      </c>
      <c r="B41" s="55" t="s">
        <v>35</v>
      </c>
      <c r="C41" s="55" t="s">
        <v>82</v>
      </c>
      <c r="D41" s="65"/>
      <c r="E41" s="56">
        <f>E42</f>
        <v>7.8</v>
      </c>
      <c r="F41" s="56">
        <f>F42</f>
        <v>7.8</v>
      </c>
      <c r="G41" s="53">
        <f>ROUND(F41/E41*100,1)</f>
        <v>100</v>
      </c>
    </row>
    <row r="42" spans="1:7" s="1" customFormat="1" ht="31.5">
      <c r="A42" s="59" t="s">
        <v>54</v>
      </c>
      <c r="B42" s="61" t="s">
        <v>35</v>
      </c>
      <c r="C42" s="61" t="s">
        <v>82</v>
      </c>
      <c r="D42" s="68">
        <v>200</v>
      </c>
      <c r="E42" s="62">
        <v>7.8</v>
      </c>
      <c r="F42" s="62">
        <v>7.8</v>
      </c>
      <c r="G42" s="63">
        <f>ROUND(F42/E42*100,1)</f>
        <v>100</v>
      </c>
    </row>
    <row r="43" spans="1:7" s="1" customFormat="1" ht="47.25">
      <c r="A43" s="38" t="s">
        <v>91</v>
      </c>
      <c r="B43" s="90">
        <v>113</v>
      </c>
      <c r="C43" s="87" t="s">
        <v>106</v>
      </c>
      <c r="D43" s="87"/>
      <c r="E43" s="56">
        <f>E44</f>
        <v>3.1</v>
      </c>
      <c r="F43" s="56">
        <f>F44</f>
        <v>3.1</v>
      </c>
      <c r="G43" s="53">
        <f>ROUND(F43/E43*100,1)</f>
        <v>100</v>
      </c>
    </row>
    <row r="44" spans="1:7" s="1" customFormat="1" ht="31.5">
      <c r="A44" s="59" t="s">
        <v>54</v>
      </c>
      <c r="B44" s="88">
        <v>113</v>
      </c>
      <c r="C44" s="89" t="s">
        <v>106</v>
      </c>
      <c r="D44" s="89" t="s">
        <v>50</v>
      </c>
      <c r="E44" s="62">
        <v>3.1</v>
      </c>
      <c r="F44" s="86">
        <v>3.1</v>
      </c>
      <c r="G44" s="63">
        <f>ROUND(F44/E44*100,1)</f>
        <v>100</v>
      </c>
    </row>
    <row r="45" spans="1:7" s="29" customFormat="1" ht="31.5">
      <c r="A45" s="58" t="s">
        <v>45</v>
      </c>
      <c r="B45" s="55" t="s">
        <v>35</v>
      </c>
      <c r="C45" s="55" t="s">
        <v>95</v>
      </c>
      <c r="D45" s="65"/>
      <c r="E45" s="56">
        <f>E46</f>
        <v>3.1</v>
      </c>
      <c r="F45" s="85">
        <f>F46</f>
        <v>3.1</v>
      </c>
      <c r="G45" s="53">
        <f t="shared" si="0"/>
        <v>100</v>
      </c>
    </row>
    <row r="46" spans="1:7" s="1" customFormat="1" ht="31.5">
      <c r="A46" s="59" t="s">
        <v>54</v>
      </c>
      <c r="B46" s="61" t="s">
        <v>35</v>
      </c>
      <c r="C46" s="61" t="s">
        <v>95</v>
      </c>
      <c r="D46" s="68">
        <v>200</v>
      </c>
      <c r="E46" s="62">
        <v>3.1</v>
      </c>
      <c r="F46" s="86">
        <v>3.1</v>
      </c>
      <c r="G46" s="106">
        <f t="shared" si="0"/>
        <v>100</v>
      </c>
    </row>
    <row r="47" spans="1:7" s="1" customFormat="1" ht="47.25">
      <c r="A47" s="58" t="s">
        <v>156</v>
      </c>
      <c r="B47" s="55" t="s">
        <v>35</v>
      </c>
      <c r="C47" s="55" t="s">
        <v>96</v>
      </c>
      <c r="D47" s="65"/>
      <c r="E47" s="56">
        <f>E48</f>
        <v>3.1</v>
      </c>
      <c r="F47" s="85">
        <f>F48</f>
        <v>3.1</v>
      </c>
      <c r="G47" s="91">
        <f t="shared" si="0"/>
        <v>100</v>
      </c>
    </row>
    <row r="48" spans="1:7" s="1" customFormat="1" ht="31.5">
      <c r="A48" s="59" t="s">
        <v>54</v>
      </c>
      <c r="B48" s="61" t="s">
        <v>35</v>
      </c>
      <c r="C48" s="61" t="s">
        <v>96</v>
      </c>
      <c r="D48" s="66" t="s">
        <v>50</v>
      </c>
      <c r="E48" s="62">
        <v>3.1</v>
      </c>
      <c r="F48" s="86">
        <v>3.1</v>
      </c>
      <c r="G48" s="63">
        <f t="shared" si="0"/>
        <v>100</v>
      </c>
    </row>
    <row r="49" spans="1:7" s="1" customFormat="1" ht="63">
      <c r="A49" s="58" t="s">
        <v>90</v>
      </c>
      <c r="B49" s="55" t="s">
        <v>35</v>
      </c>
      <c r="C49" s="55" t="s">
        <v>97</v>
      </c>
      <c r="D49" s="65"/>
      <c r="E49" s="56">
        <f>E50</f>
        <v>3.1</v>
      </c>
      <c r="F49" s="85">
        <f>F50</f>
        <v>3.1</v>
      </c>
      <c r="G49" s="53">
        <f>ROUND(F49/E49*100,1)</f>
        <v>100</v>
      </c>
    </row>
    <row r="50" spans="1:7" s="1" customFormat="1" ht="31.5">
      <c r="A50" s="59" t="s">
        <v>54</v>
      </c>
      <c r="B50" s="61" t="s">
        <v>35</v>
      </c>
      <c r="C50" s="61" t="s">
        <v>97</v>
      </c>
      <c r="D50" s="66" t="s">
        <v>50</v>
      </c>
      <c r="E50" s="62">
        <v>3.1</v>
      </c>
      <c r="F50" s="86">
        <v>3.1</v>
      </c>
      <c r="G50" s="63">
        <f>ROUND(F50/E50*100,1)</f>
        <v>100</v>
      </c>
    </row>
    <row r="51" spans="1:7" s="1" customFormat="1" ht="94.5">
      <c r="A51" s="58" t="s">
        <v>121</v>
      </c>
      <c r="B51" s="55" t="s">
        <v>35</v>
      </c>
      <c r="C51" s="55" t="s">
        <v>120</v>
      </c>
      <c r="D51" s="65"/>
      <c r="E51" s="56">
        <f>E52</f>
        <v>3.1</v>
      </c>
      <c r="F51" s="85">
        <f>F52</f>
        <v>3.1</v>
      </c>
      <c r="G51" s="53">
        <f t="shared" si="0"/>
        <v>100</v>
      </c>
    </row>
    <row r="52" spans="1:7" s="1" customFormat="1" ht="31.5">
      <c r="A52" s="59" t="s">
        <v>54</v>
      </c>
      <c r="B52" s="61" t="s">
        <v>35</v>
      </c>
      <c r="C52" s="61" t="s">
        <v>120</v>
      </c>
      <c r="D52" s="66" t="s">
        <v>50</v>
      </c>
      <c r="E52" s="62">
        <v>3.1</v>
      </c>
      <c r="F52" s="86">
        <v>3.1</v>
      </c>
      <c r="G52" s="63">
        <f t="shared" si="0"/>
        <v>100</v>
      </c>
    </row>
    <row r="53" spans="1:7" s="29" customFormat="1" ht="17.25" customHeight="1">
      <c r="A53" s="122" t="s">
        <v>67</v>
      </c>
      <c r="B53" s="69">
        <v>400</v>
      </c>
      <c r="C53" s="70"/>
      <c r="D53" s="65"/>
      <c r="E53" s="56">
        <f>E57+E54</f>
        <v>170.7</v>
      </c>
      <c r="F53" s="56">
        <f>F57+F54</f>
        <v>170.6</v>
      </c>
      <c r="G53" s="53">
        <f t="shared" si="0"/>
        <v>99.9</v>
      </c>
    </row>
    <row r="54" spans="1:7" s="29" customFormat="1" ht="17.25" customHeight="1">
      <c r="A54" s="122" t="s">
        <v>215</v>
      </c>
      <c r="B54" s="69">
        <v>401</v>
      </c>
      <c r="C54" s="114"/>
      <c r="D54" s="65"/>
      <c r="E54" s="56">
        <f>E55</f>
        <v>167.6</v>
      </c>
      <c r="F54" s="85">
        <f>F55</f>
        <v>167.5</v>
      </c>
      <c r="G54" s="53">
        <f>ROUND(F54/E54*100,1)</f>
        <v>99.9</v>
      </c>
    </row>
    <row r="55" spans="1:7" s="29" customFormat="1" ht="31.5">
      <c r="A55" s="122" t="s">
        <v>216</v>
      </c>
      <c r="B55" s="54">
        <v>401</v>
      </c>
      <c r="C55" s="55" t="s">
        <v>214</v>
      </c>
      <c r="D55" s="65"/>
      <c r="E55" s="56">
        <f>E56</f>
        <v>167.6</v>
      </c>
      <c r="F55" s="85">
        <f>F56</f>
        <v>167.5</v>
      </c>
      <c r="G55" s="53">
        <f>ROUND(F55/E55*100,1)</f>
        <v>99.9</v>
      </c>
    </row>
    <row r="56" spans="1:7" s="29" customFormat="1" ht="31.5">
      <c r="A56" s="165" t="s">
        <v>217</v>
      </c>
      <c r="B56" s="79">
        <v>401</v>
      </c>
      <c r="C56" s="61" t="s">
        <v>214</v>
      </c>
      <c r="D56" s="66" t="s">
        <v>213</v>
      </c>
      <c r="E56" s="62">
        <v>167.6</v>
      </c>
      <c r="F56" s="86">
        <v>167.5</v>
      </c>
      <c r="G56" s="63">
        <f>ROUND(F56/E56*100,1)</f>
        <v>99.9</v>
      </c>
    </row>
    <row r="57" spans="1:7" s="29" customFormat="1" ht="17.25" customHeight="1">
      <c r="A57" s="123" t="s">
        <v>62</v>
      </c>
      <c r="B57" s="69">
        <v>412</v>
      </c>
      <c r="C57" s="114"/>
      <c r="D57" s="65"/>
      <c r="E57" s="56">
        <f>E58</f>
        <v>3.1</v>
      </c>
      <c r="F57" s="85">
        <f>F58</f>
        <v>3.1</v>
      </c>
      <c r="G57" s="53">
        <f t="shared" si="0"/>
        <v>100</v>
      </c>
    </row>
    <row r="58" spans="1:7" s="11" customFormat="1" ht="31.5">
      <c r="A58" s="33" t="s">
        <v>63</v>
      </c>
      <c r="B58" s="54">
        <v>412</v>
      </c>
      <c r="C58" s="55" t="s">
        <v>98</v>
      </c>
      <c r="D58" s="65"/>
      <c r="E58" s="56">
        <f>E59</f>
        <v>3.1</v>
      </c>
      <c r="F58" s="85">
        <f>F59</f>
        <v>3.1</v>
      </c>
      <c r="G58" s="53">
        <f t="shared" si="0"/>
        <v>100</v>
      </c>
    </row>
    <row r="59" spans="1:7" s="11" customFormat="1" ht="31.5">
      <c r="A59" s="59" t="s">
        <v>54</v>
      </c>
      <c r="B59" s="79">
        <v>412</v>
      </c>
      <c r="C59" s="61" t="s">
        <v>98</v>
      </c>
      <c r="D59" s="66">
        <v>200</v>
      </c>
      <c r="E59" s="62">
        <v>3.1</v>
      </c>
      <c r="F59" s="86">
        <v>3.1</v>
      </c>
      <c r="G59" s="63">
        <f t="shared" si="0"/>
        <v>100</v>
      </c>
    </row>
    <row r="60" spans="1:7" s="10" customFormat="1" ht="15.75">
      <c r="A60" s="33" t="s">
        <v>15</v>
      </c>
      <c r="B60" s="54">
        <v>500</v>
      </c>
      <c r="C60" s="55"/>
      <c r="D60" s="65"/>
      <c r="E60" s="67">
        <f>E61</f>
        <v>82429.70000000001</v>
      </c>
      <c r="F60" s="67">
        <f>F61</f>
        <v>82282</v>
      </c>
      <c r="G60" s="53">
        <f t="shared" si="0"/>
        <v>99.8</v>
      </c>
    </row>
    <row r="61" spans="1:7" s="11" customFormat="1" ht="15.75" customHeight="1">
      <c r="A61" s="33" t="s">
        <v>16</v>
      </c>
      <c r="B61" s="54">
        <v>503</v>
      </c>
      <c r="C61" s="55"/>
      <c r="D61" s="65"/>
      <c r="E61" s="56">
        <f>E62+E64+E68+E70+E74+E76+E80+E72+E66+E78</f>
        <v>82429.70000000001</v>
      </c>
      <c r="F61" s="56">
        <f>F62+F64+F68+F70+F74+F76+F80+F72+F66+F78</f>
        <v>82282</v>
      </c>
      <c r="G61" s="53">
        <f t="shared" si="0"/>
        <v>99.8</v>
      </c>
    </row>
    <row r="62" spans="1:7" s="29" customFormat="1" ht="78.75">
      <c r="A62" s="124" t="s">
        <v>148</v>
      </c>
      <c r="B62" s="54">
        <v>503</v>
      </c>
      <c r="C62" s="55" t="s">
        <v>99</v>
      </c>
      <c r="D62" s="65"/>
      <c r="E62" s="56">
        <f>E63</f>
        <v>47292</v>
      </c>
      <c r="F62" s="56">
        <f>F63</f>
        <v>47291.3</v>
      </c>
      <c r="G62" s="53">
        <f t="shared" si="0"/>
        <v>100</v>
      </c>
    </row>
    <row r="63" spans="1:7" s="1" customFormat="1" ht="31.5">
      <c r="A63" s="59" t="s">
        <v>54</v>
      </c>
      <c r="B63" s="79">
        <v>503</v>
      </c>
      <c r="C63" s="61" t="s">
        <v>99</v>
      </c>
      <c r="D63" s="66">
        <v>200</v>
      </c>
      <c r="E63" s="62">
        <v>47292</v>
      </c>
      <c r="F63" s="62">
        <v>47291.3</v>
      </c>
      <c r="G63" s="63">
        <f t="shared" si="0"/>
        <v>100</v>
      </c>
    </row>
    <row r="64" spans="1:7" s="29" customFormat="1" ht="31.5">
      <c r="A64" s="58" t="s">
        <v>202</v>
      </c>
      <c r="B64" s="54">
        <v>503</v>
      </c>
      <c r="C64" s="55" t="s">
        <v>100</v>
      </c>
      <c r="D64" s="65"/>
      <c r="E64" s="56">
        <f>E65</f>
        <v>4983.3</v>
      </c>
      <c r="F64" s="56">
        <f>F65</f>
        <v>4983.2</v>
      </c>
      <c r="G64" s="53">
        <f t="shared" si="0"/>
        <v>100</v>
      </c>
    </row>
    <row r="65" spans="1:7" s="29" customFormat="1" ht="31.5">
      <c r="A65" s="59" t="s">
        <v>54</v>
      </c>
      <c r="B65" s="79">
        <v>503</v>
      </c>
      <c r="C65" s="61" t="s">
        <v>100</v>
      </c>
      <c r="D65" s="66">
        <v>200</v>
      </c>
      <c r="E65" s="62">
        <v>4983.3</v>
      </c>
      <c r="F65" s="62">
        <v>4983.2</v>
      </c>
      <c r="G65" s="63">
        <f t="shared" si="0"/>
        <v>100</v>
      </c>
    </row>
    <row r="66" spans="1:7" s="29" customFormat="1" ht="47.25">
      <c r="A66" s="58" t="s">
        <v>204</v>
      </c>
      <c r="B66" s="54">
        <v>503</v>
      </c>
      <c r="C66" s="55" t="s">
        <v>203</v>
      </c>
      <c r="D66" s="65"/>
      <c r="E66" s="56">
        <f>E67</f>
        <v>597.1</v>
      </c>
      <c r="F66" s="56">
        <f>F67</f>
        <v>595</v>
      </c>
      <c r="G66" s="53">
        <f>ROUND(F66/E66*100,1)</f>
        <v>99.6</v>
      </c>
    </row>
    <row r="67" spans="1:7" s="29" customFormat="1" ht="31.5">
      <c r="A67" s="59" t="s">
        <v>54</v>
      </c>
      <c r="B67" s="79">
        <v>503</v>
      </c>
      <c r="C67" s="61" t="s">
        <v>203</v>
      </c>
      <c r="D67" s="66">
        <v>200</v>
      </c>
      <c r="E67" s="62">
        <v>597.1</v>
      </c>
      <c r="F67" s="62">
        <v>595</v>
      </c>
      <c r="G67" s="63">
        <f>ROUND(F67/E67*100,1)</f>
        <v>99.6</v>
      </c>
    </row>
    <row r="68" spans="1:7" s="29" customFormat="1" ht="47.25">
      <c r="A68" s="58" t="s">
        <v>149</v>
      </c>
      <c r="B68" s="54">
        <v>503</v>
      </c>
      <c r="C68" s="55" t="s">
        <v>101</v>
      </c>
      <c r="D68" s="65"/>
      <c r="E68" s="56">
        <f>E69</f>
        <v>6466.4</v>
      </c>
      <c r="F68" s="56">
        <f>F69</f>
        <v>6367.3</v>
      </c>
      <c r="G68" s="53">
        <f t="shared" si="0"/>
        <v>98.5</v>
      </c>
    </row>
    <row r="69" spans="1:7" s="29" customFormat="1" ht="31.5">
      <c r="A69" s="59" t="s">
        <v>54</v>
      </c>
      <c r="B69" s="79">
        <v>503</v>
      </c>
      <c r="C69" s="61" t="s">
        <v>101</v>
      </c>
      <c r="D69" s="66">
        <v>200</v>
      </c>
      <c r="E69" s="62">
        <v>6466.4</v>
      </c>
      <c r="F69" s="62">
        <v>6367.3</v>
      </c>
      <c r="G69" s="63">
        <f t="shared" si="0"/>
        <v>98.5</v>
      </c>
    </row>
    <row r="70" spans="1:7" s="29" customFormat="1" ht="78.75">
      <c r="A70" s="58" t="s">
        <v>150</v>
      </c>
      <c r="B70" s="54">
        <v>503</v>
      </c>
      <c r="C70" s="55" t="s">
        <v>102</v>
      </c>
      <c r="D70" s="65"/>
      <c r="E70" s="56">
        <f>E71</f>
        <v>712</v>
      </c>
      <c r="F70" s="56">
        <f>F71</f>
        <v>705.3</v>
      </c>
      <c r="G70" s="53">
        <f t="shared" si="0"/>
        <v>99.1</v>
      </c>
    </row>
    <row r="71" spans="1:7" s="1" customFormat="1" ht="31.5">
      <c r="A71" s="59" t="s">
        <v>54</v>
      </c>
      <c r="B71" s="54">
        <v>503</v>
      </c>
      <c r="C71" s="61" t="s">
        <v>102</v>
      </c>
      <c r="D71" s="66">
        <v>200</v>
      </c>
      <c r="E71" s="62">
        <v>712</v>
      </c>
      <c r="F71" s="62">
        <v>705.3</v>
      </c>
      <c r="G71" s="63">
        <f t="shared" si="0"/>
        <v>99.1</v>
      </c>
    </row>
    <row r="72" spans="1:7" s="1" customFormat="1" ht="63">
      <c r="A72" s="58" t="s">
        <v>151</v>
      </c>
      <c r="B72" s="54">
        <v>503</v>
      </c>
      <c r="C72" s="55" t="s">
        <v>146</v>
      </c>
      <c r="D72" s="65"/>
      <c r="E72" s="56">
        <f>E73</f>
        <v>1408</v>
      </c>
      <c r="F72" s="56">
        <f>F73</f>
        <v>1389.5</v>
      </c>
      <c r="G72" s="53">
        <f>ROUND(F72/E72*100,1)</f>
        <v>98.7</v>
      </c>
    </row>
    <row r="73" spans="1:7" s="1" customFormat="1" ht="31.5">
      <c r="A73" s="59" t="s">
        <v>54</v>
      </c>
      <c r="B73" s="54">
        <v>503</v>
      </c>
      <c r="C73" s="61" t="s">
        <v>146</v>
      </c>
      <c r="D73" s="66">
        <v>200</v>
      </c>
      <c r="E73" s="62">
        <v>1408</v>
      </c>
      <c r="F73" s="62">
        <v>1389.5</v>
      </c>
      <c r="G73" s="63">
        <f>ROUND(F73/E73*100,1)</f>
        <v>98.7</v>
      </c>
    </row>
    <row r="74" spans="1:7" s="29" customFormat="1" ht="47.25">
      <c r="A74" s="58" t="s">
        <v>152</v>
      </c>
      <c r="B74" s="54">
        <v>503</v>
      </c>
      <c r="C74" s="55" t="s">
        <v>103</v>
      </c>
      <c r="D74" s="65"/>
      <c r="E74" s="56">
        <f>E75</f>
        <v>20150.9</v>
      </c>
      <c r="F74" s="56">
        <f>F75</f>
        <v>20130.4</v>
      </c>
      <c r="G74" s="53">
        <f t="shared" si="0"/>
        <v>99.9</v>
      </c>
    </row>
    <row r="75" spans="1:7" s="1" customFormat="1" ht="31.5">
      <c r="A75" s="59" t="s">
        <v>54</v>
      </c>
      <c r="B75" s="79">
        <v>503</v>
      </c>
      <c r="C75" s="61" t="s">
        <v>103</v>
      </c>
      <c r="D75" s="66">
        <v>200</v>
      </c>
      <c r="E75" s="62">
        <v>20150.9</v>
      </c>
      <c r="F75" s="62">
        <v>20130.4</v>
      </c>
      <c r="G75" s="63">
        <f t="shared" si="0"/>
        <v>99.9</v>
      </c>
    </row>
    <row r="76" spans="1:7" s="29" customFormat="1" ht="63">
      <c r="A76" s="58" t="s">
        <v>153</v>
      </c>
      <c r="B76" s="54">
        <v>503</v>
      </c>
      <c r="C76" s="55" t="s">
        <v>104</v>
      </c>
      <c r="D76" s="65"/>
      <c r="E76" s="56">
        <f>E77</f>
        <v>100</v>
      </c>
      <c r="F76" s="56">
        <f>F77</f>
        <v>100</v>
      </c>
      <c r="G76" s="53">
        <f t="shared" si="0"/>
        <v>100</v>
      </c>
    </row>
    <row r="77" spans="1:7" s="1" customFormat="1" ht="31.5">
      <c r="A77" s="125" t="s">
        <v>54</v>
      </c>
      <c r="B77" s="74">
        <v>503</v>
      </c>
      <c r="C77" s="75" t="s">
        <v>104</v>
      </c>
      <c r="D77" s="66">
        <v>200</v>
      </c>
      <c r="E77" s="62">
        <v>100</v>
      </c>
      <c r="F77" s="62">
        <v>100</v>
      </c>
      <c r="G77" s="63">
        <f t="shared" si="0"/>
        <v>100</v>
      </c>
    </row>
    <row r="78" spans="1:7" s="1" customFormat="1" ht="31.5">
      <c r="A78" s="58" t="s">
        <v>206</v>
      </c>
      <c r="B78" s="54">
        <v>503</v>
      </c>
      <c r="C78" s="55" t="s">
        <v>205</v>
      </c>
      <c r="D78" s="65"/>
      <c r="E78" s="56">
        <f>E79</f>
        <v>120</v>
      </c>
      <c r="F78" s="56">
        <f>F79</f>
        <v>120</v>
      </c>
      <c r="G78" s="53">
        <f>ROUND(F79/E79*100,1)</f>
        <v>100</v>
      </c>
    </row>
    <row r="79" spans="1:7" s="1" customFormat="1" ht="31.5">
      <c r="A79" s="59" t="s">
        <v>54</v>
      </c>
      <c r="B79" s="79">
        <v>503</v>
      </c>
      <c r="C79" s="61" t="s">
        <v>205</v>
      </c>
      <c r="D79" s="66">
        <v>200</v>
      </c>
      <c r="E79" s="62">
        <v>120</v>
      </c>
      <c r="F79" s="62">
        <v>120</v>
      </c>
      <c r="G79" s="63">
        <f>ROUND(F79/E79*100,1)</f>
        <v>100</v>
      </c>
    </row>
    <row r="80" spans="1:7" s="29" customFormat="1" ht="31.5">
      <c r="A80" s="58" t="s">
        <v>46</v>
      </c>
      <c r="B80" s="54">
        <v>503</v>
      </c>
      <c r="C80" s="55" t="s">
        <v>147</v>
      </c>
      <c r="D80" s="65"/>
      <c r="E80" s="56">
        <f>E81</f>
        <v>600</v>
      </c>
      <c r="F80" s="56">
        <f>F81</f>
        <v>600</v>
      </c>
      <c r="G80" s="53">
        <f>ROUND(F81/E81*100,1)</f>
        <v>100</v>
      </c>
    </row>
    <row r="81" spans="1:7" s="1" customFormat="1" ht="31.5">
      <c r="A81" s="59" t="s">
        <v>54</v>
      </c>
      <c r="B81" s="79">
        <v>503</v>
      </c>
      <c r="C81" s="61" t="s">
        <v>147</v>
      </c>
      <c r="D81" s="66">
        <v>200</v>
      </c>
      <c r="E81" s="62">
        <v>600</v>
      </c>
      <c r="F81" s="62">
        <v>600</v>
      </c>
      <c r="G81" s="63">
        <f t="shared" si="0"/>
        <v>100</v>
      </c>
    </row>
    <row r="82" spans="1:7" s="11" customFormat="1" ht="15" customHeight="1">
      <c r="A82" s="33" t="s">
        <v>17</v>
      </c>
      <c r="B82" s="54">
        <v>700</v>
      </c>
      <c r="C82" s="55"/>
      <c r="D82" s="65"/>
      <c r="E82" s="67">
        <f aca="true" t="shared" si="1" ref="E82:F84">E83</f>
        <v>31</v>
      </c>
      <c r="F82" s="67">
        <f t="shared" si="1"/>
        <v>31</v>
      </c>
      <c r="G82" s="53">
        <f>ROUND(F82/E82*100,1)</f>
        <v>100</v>
      </c>
    </row>
    <row r="83" spans="1:7" s="1" customFormat="1" ht="15.75">
      <c r="A83" s="58" t="s">
        <v>47</v>
      </c>
      <c r="B83" s="54">
        <v>705</v>
      </c>
      <c r="C83" s="55"/>
      <c r="D83" s="65"/>
      <c r="E83" s="56">
        <f t="shared" si="1"/>
        <v>31</v>
      </c>
      <c r="F83" s="56">
        <f t="shared" si="1"/>
        <v>31</v>
      </c>
      <c r="G83" s="53">
        <f>ROUND(F83/E83*100,1)</f>
        <v>100</v>
      </c>
    </row>
    <row r="84" spans="1:7" s="29" customFormat="1" ht="63">
      <c r="A84" s="58" t="s">
        <v>48</v>
      </c>
      <c r="B84" s="54">
        <v>705</v>
      </c>
      <c r="C84" s="55" t="s">
        <v>105</v>
      </c>
      <c r="D84" s="65"/>
      <c r="E84" s="56">
        <f t="shared" si="1"/>
        <v>31</v>
      </c>
      <c r="F84" s="56">
        <f t="shared" si="1"/>
        <v>31</v>
      </c>
      <c r="G84" s="53">
        <f>ROUND(F84/E84*100,1)</f>
        <v>100</v>
      </c>
    </row>
    <row r="85" spans="1:7" s="1" customFormat="1" ht="31.5">
      <c r="A85" s="125" t="s">
        <v>54</v>
      </c>
      <c r="B85" s="79">
        <v>705</v>
      </c>
      <c r="C85" s="61" t="s">
        <v>105</v>
      </c>
      <c r="D85" s="66">
        <v>200</v>
      </c>
      <c r="E85" s="62">
        <v>31</v>
      </c>
      <c r="F85" s="62">
        <v>31</v>
      </c>
      <c r="G85" s="63">
        <f>ROUND(F85/E85*100,1)</f>
        <v>100</v>
      </c>
    </row>
    <row r="86" spans="1:7" s="8" customFormat="1" ht="15.75">
      <c r="A86" s="33" t="s">
        <v>36</v>
      </c>
      <c r="B86" s="54">
        <v>800</v>
      </c>
      <c r="C86" s="55"/>
      <c r="D86" s="65"/>
      <c r="E86" s="67">
        <f>E87+E90</f>
        <v>8182.4</v>
      </c>
      <c r="F86" s="67">
        <f>F87+F90</f>
        <v>8180.1</v>
      </c>
      <c r="G86" s="53">
        <f t="shared" si="0"/>
        <v>100</v>
      </c>
    </row>
    <row r="87" spans="1:7" s="11" customFormat="1" ht="15.75">
      <c r="A87" s="33" t="s">
        <v>18</v>
      </c>
      <c r="B87" s="54">
        <v>801</v>
      </c>
      <c r="C87" s="55"/>
      <c r="D87" s="65"/>
      <c r="E87" s="56">
        <f>E88</f>
        <v>5874.2</v>
      </c>
      <c r="F87" s="85">
        <f>F88</f>
        <v>5873.9</v>
      </c>
      <c r="G87" s="53">
        <f t="shared" si="0"/>
        <v>100</v>
      </c>
    </row>
    <row r="88" spans="1:7" s="11" customFormat="1" ht="30.75" customHeight="1">
      <c r="A88" s="58" t="s">
        <v>122</v>
      </c>
      <c r="B88" s="54">
        <v>801</v>
      </c>
      <c r="C88" s="55" t="s">
        <v>107</v>
      </c>
      <c r="D88" s="65"/>
      <c r="E88" s="56">
        <f>E89</f>
        <v>5874.2</v>
      </c>
      <c r="F88" s="85">
        <f>F89</f>
        <v>5873.9</v>
      </c>
      <c r="G88" s="53">
        <f t="shared" si="0"/>
        <v>100</v>
      </c>
    </row>
    <row r="89" spans="1:7" s="11" customFormat="1" ht="31.5">
      <c r="A89" s="59" t="s">
        <v>54</v>
      </c>
      <c r="B89" s="79">
        <v>801</v>
      </c>
      <c r="C89" s="61" t="s">
        <v>107</v>
      </c>
      <c r="D89" s="66">
        <v>200</v>
      </c>
      <c r="E89" s="62">
        <v>5874.2</v>
      </c>
      <c r="F89" s="86">
        <v>5873.9</v>
      </c>
      <c r="G89" s="63">
        <f t="shared" si="0"/>
        <v>100</v>
      </c>
    </row>
    <row r="90" spans="1:7" s="1" customFormat="1" ht="19.5" customHeight="1">
      <c r="A90" s="58" t="s">
        <v>137</v>
      </c>
      <c r="B90" s="92">
        <v>804</v>
      </c>
      <c r="C90" s="55"/>
      <c r="D90" s="65"/>
      <c r="E90" s="56">
        <f>E103+E101+E99+E97+E95+E93+E91</f>
        <v>2308.2000000000003</v>
      </c>
      <c r="F90" s="56">
        <f>F103+F101+F99+F97+F95+F93+F91</f>
        <v>2306.2000000000003</v>
      </c>
      <c r="G90" s="53">
        <f t="shared" si="0"/>
        <v>99.9</v>
      </c>
    </row>
    <row r="91" spans="1:7" s="1" customFormat="1" ht="31.5">
      <c r="A91" s="58" t="s">
        <v>208</v>
      </c>
      <c r="B91" s="54">
        <v>804</v>
      </c>
      <c r="C91" s="93" t="s">
        <v>207</v>
      </c>
      <c r="D91" s="65"/>
      <c r="E91" s="56">
        <f>E92</f>
        <v>516.9</v>
      </c>
      <c r="F91" s="85">
        <f>F92</f>
        <v>516.9</v>
      </c>
      <c r="G91" s="53">
        <f aca="true" t="shared" si="2" ref="G91:G96">ROUND(F91/E91*100,1)</f>
        <v>100</v>
      </c>
    </row>
    <row r="92" spans="1:7" s="1" customFormat="1" ht="31.5">
      <c r="A92" s="59" t="s">
        <v>54</v>
      </c>
      <c r="B92" s="79">
        <v>804</v>
      </c>
      <c r="C92" s="94" t="s">
        <v>207</v>
      </c>
      <c r="D92" s="66">
        <v>200</v>
      </c>
      <c r="E92" s="62">
        <v>516.9</v>
      </c>
      <c r="F92" s="86">
        <v>516.9</v>
      </c>
      <c r="G92" s="63">
        <f t="shared" si="2"/>
        <v>100</v>
      </c>
    </row>
    <row r="93" spans="1:7" s="1" customFormat="1" ht="31.5">
      <c r="A93" s="58" t="s">
        <v>113</v>
      </c>
      <c r="B93" s="54">
        <v>804</v>
      </c>
      <c r="C93" s="93" t="s">
        <v>108</v>
      </c>
      <c r="D93" s="65"/>
      <c r="E93" s="56">
        <f>E94</f>
        <v>1152.7</v>
      </c>
      <c r="F93" s="85">
        <f>F94</f>
        <v>1150.7</v>
      </c>
      <c r="G93" s="53">
        <f t="shared" si="2"/>
        <v>99.8</v>
      </c>
    </row>
    <row r="94" spans="1:7" s="1" customFormat="1" ht="31.5">
      <c r="A94" s="59" t="s">
        <v>54</v>
      </c>
      <c r="B94" s="79">
        <v>804</v>
      </c>
      <c r="C94" s="94" t="s">
        <v>108</v>
      </c>
      <c r="D94" s="66">
        <v>200</v>
      </c>
      <c r="E94" s="62">
        <v>1152.7</v>
      </c>
      <c r="F94" s="86">
        <v>1150.7</v>
      </c>
      <c r="G94" s="63">
        <f t="shared" si="2"/>
        <v>99.8</v>
      </c>
    </row>
    <row r="95" spans="1:7" s="1" customFormat="1" ht="47.25">
      <c r="A95" s="119" t="s">
        <v>91</v>
      </c>
      <c r="B95" s="54">
        <v>804</v>
      </c>
      <c r="C95" s="87" t="s">
        <v>106</v>
      </c>
      <c r="D95" s="87"/>
      <c r="E95" s="56">
        <f>E96</f>
        <v>262</v>
      </c>
      <c r="F95" s="56">
        <f>F96</f>
        <v>262</v>
      </c>
      <c r="G95" s="53">
        <f t="shared" si="2"/>
        <v>100</v>
      </c>
    </row>
    <row r="96" spans="1:7" s="1" customFormat="1" ht="31.5">
      <c r="A96" s="59" t="s">
        <v>54</v>
      </c>
      <c r="B96" s="79">
        <v>804</v>
      </c>
      <c r="C96" s="89" t="s">
        <v>106</v>
      </c>
      <c r="D96" s="89" t="s">
        <v>50</v>
      </c>
      <c r="E96" s="62">
        <v>262</v>
      </c>
      <c r="F96" s="86">
        <v>262</v>
      </c>
      <c r="G96" s="63">
        <f t="shared" si="2"/>
        <v>100</v>
      </c>
    </row>
    <row r="97" spans="1:7" s="1" customFormat="1" ht="31.5">
      <c r="A97" s="58" t="s">
        <v>45</v>
      </c>
      <c r="B97" s="54">
        <v>804</v>
      </c>
      <c r="C97" s="55" t="s">
        <v>95</v>
      </c>
      <c r="D97" s="65"/>
      <c r="E97" s="56">
        <f>E98</f>
        <v>72</v>
      </c>
      <c r="F97" s="85">
        <f>F98</f>
        <v>72</v>
      </c>
      <c r="G97" s="53">
        <f aca="true" t="shared" si="3" ref="G97:G103">ROUND(F97/E97*100,1)</f>
        <v>100</v>
      </c>
    </row>
    <row r="98" spans="1:7" s="1" customFormat="1" ht="31.5">
      <c r="A98" s="59" t="s">
        <v>54</v>
      </c>
      <c r="B98" s="79">
        <v>804</v>
      </c>
      <c r="C98" s="61" t="s">
        <v>95</v>
      </c>
      <c r="D98" s="68">
        <v>200</v>
      </c>
      <c r="E98" s="62">
        <v>72</v>
      </c>
      <c r="F98" s="86">
        <v>72</v>
      </c>
      <c r="G98" s="106">
        <f t="shared" si="3"/>
        <v>100</v>
      </c>
    </row>
    <row r="99" spans="1:7" s="1" customFormat="1" ht="47.25">
      <c r="A99" s="58" t="s">
        <v>156</v>
      </c>
      <c r="B99" s="54">
        <v>804</v>
      </c>
      <c r="C99" s="55" t="s">
        <v>96</v>
      </c>
      <c r="D99" s="65"/>
      <c r="E99" s="56">
        <f>E100</f>
        <v>105.6</v>
      </c>
      <c r="F99" s="85">
        <f>F100</f>
        <v>105.6</v>
      </c>
      <c r="G99" s="91">
        <f t="shared" si="3"/>
        <v>100</v>
      </c>
    </row>
    <row r="100" spans="1:7" s="1" customFormat="1" ht="31.5">
      <c r="A100" s="59" t="s">
        <v>54</v>
      </c>
      <c r="B100" s="79">
        <v>804</v>
      </c>
      <c r="C100" s="61" t="s">
        <v>96</v>
      </c>
      <c r="D100" s="66" t="s">
        <v>50</v>
      </c>
      <c r="E100" s="62">
        <v>105.6</v>
      </c>
      <c r="F100" s="86">
        <v>105.6</v>
      </c>
      <c r="G100" s="63">
        <f t="shared" si="3"/>
        <v>100</v>
      </c>
    </row>
    <row r="101" spans="1:7" s="1" customFormat="1" ht="63">
      <c r="A101" s="58" t="s">
        <v>90</v>
      </c>
      <c r="B101" s="54">
        <v>804</v>
      </c>
      <c r="C101" s="55" t="s">
        <v>97</v>
      </c>
      <c r="D101" s="65"/>
      <c r="E101" s="56">
        <f>E102</f>
        <v>107</v>
      </c>
      <c r="F101" s="85">
        <f>F102</f>
        <v>107</v>
      </c>
      <c r="G101" s="53">
        <f t="shared" si="3"/>
        <v>100</v>
      </c>
    </row>
    <row r="102" spans="1:7" s="1" customFormat="1" ht="31.5">
      <c r="A102" s="59" t="s">
        <v>54</v>
      </c>
      <c r="B102" s="79">
        <v>804</v>
      </c>
      <c r="C102" s="61" t="s">
        <v>97</v>
      </c>
      <c r="D102" s="66" t="s">
        <v>50</v>
      </c>
      <c r="E102" s="62">
        <v>107</v>
      </c>
      <c r="F102" s="86">
        <v>107</v>
      </c>
      <c r="G102" s="63">
        <f t="shared" si="3"/>
        <v>100</v>
      </c>
    </row>
    <row r="103" spans="1:7" s="29" customFormat="1" ht="94.5">
      <c r="A103" s="58" t="s">
        <v>121</v>
      </c>
      <c r="B103" s="54">
        <v>804</v>
      </c>
      <c r="C103" s="55" t="s">
        <v>120</v>
      </c>
      <c r="D103" s="65"/>
      <c r="E103" s="56">
        <f>E104</f>
        <v>92</v>
      </c>
      <c r="F103" s="85">
        <f>F104</f>
        <v>92</v>
      </c>
      <c r="G103" s="53">
        <f t="shared" si="3"/>
        <v>100</v>
      </c>
    </row>
    <row r="104" spans="1:7" s="1" customFormat="1" ht="31.5">
      <c r="A104" s="59" t="s">
        <v>54</v>
      </c>
      <c r="B104" s="79">
        <v>804</v>
      </c>
      <c r="C104" s="61" t="s">
        <v>120</v>
      </c>
      <c r="D104" s="66">
        <v>200</v>
      </c>
      <c r="E104" s="62">
        <v>92</v>
      </c>
      <c r="F104" s="86">
        <v>92</v>
      </c>
      <c r="G104" s="63">
        <f t="shared" si="0"/>
        <v>100</v>
      </c>
    </row>
    <row r="105" spans="1:7" s="4" customFormat="1" ht="15.75">
      <c r="A105" s="33" t="s">
        <v>19</v>
      </c>
      <c r="B105" s="54">
        <v>1000</v>
      </c>
      <c r="C105" s="55"/>
      <c r="D105" s="65"/>
      <c r="E105" s="67">
        <f>E112+E109+E106</f>
        <v>24109.8</v>
      </c>
      <c r="F105" s="67">
        <f>F112+F109+F106</f>
        <v>23683.4</v>
      </c>
      <c r="G105" s="53">
        <f t="shared" si="0"/>
        <v>98.2</v>
      </c>
    </row>
    <row r="106" spans="1:7" s="4" customFormat="1" ht="15.75">
      <c r="A106" s="33" t="s">
        <v>123</v>
      </c>
      <c r="B106" s="69">
        <v>1001</v>
      </c>
      <c r="C106" s="55"/>
      <c r="D106" s="71"/>
      <c r="E106" s="96">
        <f>E107</f>
        <v>643.7</v>
      </c>
      <c r="F106" s="96">
        <f>F107</f>
        <v>643.3</v>
      </c>
      <c r="G106" s="53">
        <f>ROUND(F106/E106*100,1)</f>
        <v>99.9</v>
      </c>
    </row>
    <row r="107" spans="1:7" s="4" customFormat="1" ht="31.5">
      <c r="A107" s="33" t="s">
        <v>154</v>
      </c>
      <c r="B107" s="69">
        <v>1001</v>
      </c>
      <c r="C107" s="55" t="s">
        <v>138</v>
      </c>
      <c r="D107" s="71"/>
      <c r="E107" s="96">
        <f>E108</f>
        <v>643.7</v>
      </c>
      <c r="F107" s="96">
        <f>F108</f>
        <v>643.3</v>
      </c>
      <c r="G107" s="53">
        <f>ROUND(F107/E107*100,1)</f>
        <v>99.9</v>
      </c>
    </row>
    <row r="108" spans="1:7" s="4" customFormat="1" ht="15.75">
      <c r="A108" s="126" t="s">
        <v>59</v>
      </c>
      <c r="B108" s="74">
        <v>1001</v>
      </c>
      <c r="C108" s="61" t="s">
        <v>138</v>
      </c>
      <c r="D108" s="95" t="s">
        <v>109</v>
      </c>
      <c r="E108" s="97">
        <v>643.7</v>
      </c>
      <c r="F108" s="97">
        <v>643.3</v>
      </c>
      <c r="G108" s="63">
        <f>ROUND(F108/E108*100,1)</f>
        <v>99.9</v>
      </c>
    </row>
    <row r="109" spans="1:7" s="4" customFormat="1" ht="15.75">
      <c r="A109" s="33" t="s">
        <v>139</v>
      </c>
      <c r="B109" s="69">
        <v>1003</v>
      </c>
      <c r="C109" s="55"/>
      <c r="D109" s="71"/>
      <c r="E109" s="96">
        <f>E110</f>
        <v>1191.5</v>
      </c>
      <c r="F109" s="96">
        <f>F110</f>
        <v>1191.4</v>
      </c>
      <c r="G109" s="53">
        <f t="shared" si="0"/>
        <v>100</v>
      </c>
    </row>
    <row r="110" spans="1:7" s="4" customFormat="1" ht="63">
      <c r="A110" s="33" t="s">
        <v>155</v>
      </c>
      <c r="B110" s="69">
        <v>1003</v>
      </c>
      <c r="C110" s="55" t="s">
        <v>140</v>
      </c>
      <c r="D110" s="71"/>
      <c r="E110" s="96">
        <f>E111</f>
        <v>1191.5</v>
      </c>
      <c r="F110" s="96">
        <f>F111</f>
        <v>1191.4</v>
      </c>
      <c r="G110" s="53">
        <f t="shared" si="0"/>
        <v>100</v>
      </c>
    </row>
    <row r="111" spans="1:7" s="4" customFormat="1" ht="15.75">
      <c r="A111" s="126" t="s">
        <v>59</v>
      </c>
      <c r="B111" s="74">
        <v>1003</v>
      </c>
      <c r="C111" s="61" t="s">
        <v>140</v>
      </c>
      <c r="D111" s="95" t="s">
        <v>109</v>
      </c>
      <c r="E111" s="97">
        <v>1191.5</v>
      </c>
      <c r="F111" s="97">
        <v>1191.4</v>
      </c>
      <c r="G111" s="63">
        <f t="shared" si="0"/>
        <v>100</v>
      </c>
    </row>
    <row r="112" spans="1:7" s="4" customFormat="1" ht="17.25" customHeight="1">
      <c r="A112" s="33" t="s">
        <v>20</v>
      </c>
      <c r="B112" s="69">
        <v>1004</v>
      </c>
      <c r="C112" s="55"/>
      <c r="D112" s="71"/>
      <c r="E112" s="72">
        <f>E113+E115</f>
        <v>22274.6</v>
      </c>
      <c r="F112" s="72">
        <f>F113+F115</f>
        <v>21848.7</v>
      </c>
      <c r="G112" s="53">
        <f t="shared" si="0"/>
        <v>98.1</v>
      </c>
    </row>
    <row r="113" spans="1:7" s="29" customFormat="1" ht="47.25">
      <c r="A113" s="58" t="s">
        <v>60</v>
      </c>
      <c r="B113" s="69">
        <v>1004</v>
      </c>
      <c r="C113" s="70" t="s">
        <v>110</v>
      </c>
      <c r="D113" s="71"/>
      <c r="E113" s="72">
        <f>E114</f>
        <v>14536.7</v>
      </c>
      <c r="F113" s="73">
        <f>F114</f>
        <v>14190.2</v>
      </c>
      <c r="G113" s="53">
        <f t="shared" si="0"/>
        <v>97.6</v>
      </c>
    </row>
    <row r="114" spans="1:7" s="1" customFormat="1" ht="15.75">
      <c r="A114" s="59" t="s">
        <v>59</v>
      </c>
      <c r="B114" s="74">
        <v>1004</v>
      </c>
      <c r="C114" s="75" t="s">
        <v>110</v>
      </c>
      <c r="D114" s="95">
        <v>300</v>
      </c>
      <c r="E114" s="77">
        <v>14536.7</v>
      </c>
      <c r="F114" s="78">
        <v>14190.2</v>
      </c>
      <c r="G114" s="63">
        <f t="shared" si="0"/>
        <v>97.6</v>
      </c>
    </row>
    <row r="115" spans="1:7" s="29" customFormat="1" ht="47.25">
      <c r="A115" s="58" t="s">
        <v>58</v>
      </c>
      <c r="B115" s="54">
        <v>1004</v>
      </c>
      <c r="C115" s="55" t="s">
        <v>111</v>
      </c>
      <c r="D115" s="65"/>
      <c r="E115" s="56">
        <f>E116</f>
        <v>7737.9</v>
      </c>
      <c r="F115" s="85">
        <f>F116</f>
        <v>7658.5</v>
      </c>
      <c r="G115" s="113">
        <f t="shared" si="0"/>
        <v>99</v>
      </c>
    </row>
    <row r="116" spans="1:7" s="1" customFormat="1" ht="31.5">
      <c r="A116" s="127" t="s">
        <v>54</v>
      </c>
      <c r="B116" s="79">
        <v>1004</v>
      </c>
      <c r="C116" s="109" t="s">
        <v>111</v>
      </c>
      <c r="D116" s="110">
        <v>300</v>
      </c>
      <c r="E116" s="111">
        <v>7737.9</v>
      </c>
      <c r="F116" s="112">
        <v>7658.5</v>
      </c>
      <c r="G116" s="107">
        <f t="shared" si="0"/>
        <v>99</v>
      </c>
    </row>
    <row r="117" spans="1:7" s="1" customFormat="1" ht="15.75">
      <c r="A117" s="128" t="s">
        <v>210</v>
      </c>
      <c r="B117" s="54">
        <v>1100</v>
      </c>
      <c r="C117" s="55"/>
      <c r="D117" s="71"/>
      <c r="E117" s="96">
        <f>E119</f>
        <v>150</v>
      </c>
      <c r="F117" s="98">
        <f>F119</f>
        <v>150</v>
      </c>
      <c r="G117" s="53">
        <f>ROUND(F117/E117*100,1)</f>
        <v>100</v>
      </c>
    </row>
    <row r="118" spans="1:7" s="1" customFormat="1" ht="15.75">
      <c r="A118" s="33" t="s">
        <v>211</v>
      </c>
      <c r="B118" s="54">
        <v>1101</v>
      </c>
      <c r="C118" s="55"/>
      <c r="D118" s="71"/>
      <c r="E118" s="72">
        <f>E119</f>
        <v>150</v>
      </c>
      <c r="F118" s="73">
        <f>F119</f>
        <v>150</v>
      </c>
      <c r="G118" s="53">
        <f>ROUND(F118/E118*100,1)</f>
        <v>100</v>
      </c>
    </row>
    <row r="119" spans="1:7" s="1" customFormat="1" ht="81.75" customHeight="1">
      <c r="A119" s="58" t="s">
        <v>212</v>
      </c>
      <c r="B119" s="54">
        <v>1101</v>
      </c>
      <c r="C119" s="70" t="s">
        <v>209</v>
      </c>
      <c r="D119" s="71"/>
      <c r="E119" s="72">
        <f>E120</f>
        <v>150</v>
      </c>
      <c r="F119" s="73">
        <f>F120</f>
        <v>150</v>
      </c>
      <c r="G119" s="53">
        <f>ROUND(F119/E119*100,1)</f>
        <v>100</v>
      </c>
    </row>
    <row r="120" spans="1:7" s="1" customFormat="1" ht="31.5">
      <c r="A120" s="59" t="s">
        <v>54</v>
      </c>
      <c r="B120" s="108">
        <v>1101</v>
      </c>
      <c r="C120" s="75" t="s">
        <v>209</v>
      </c>
      <c r="D120" s="95" t="s">
        <v>50</v>
      </c>
      <c r="E120" s="77">
        <v>150</v>
      </c>
      <c r="F120" s="78">
        <v>150</v>
      </c>
      <c r="G120" s="63">
        <f>ROUND(F120/E120*100,1)</f>
        <v>100</v>
      </c>
    </row>
    <row r="121" spans="1:7" s="4" customFormat="1" ht="15.75">
      <c r="A121" s="166" t="s">
        <v>37</v>
      </c>
      <c r="B121" s="69">
        <v>1200</v>
      </c>
      <c r="C121" s="55"/>
      <c r="D121" s="71"/>
      <c r="E121" s="96">
        <f>E123</f>
        <v>940</v>
      </c>
      <c r="F121" s="98">
        <f>F123</f>
        <v>920.3</v>
      </c>
      <c r="G121" s="53">
        <f t="shared" si="0"/>
        <v>97.9</v>
      </c>
    </row>
    <row r="122" spans="1:7" s="11" customFormat="1" ht="15.75">
      <c r="A122" s="33" t="s">
        <v>39</v>
      </c>
      <c r="B122" s="69">
        <v>1202</v>
      </c>
      <c r="C122" s="55"/>
      <c r="D122" s="71"/>
      <c r="E122" s="72">
        <f>E123</f>
        <v>940</v>
      </c>
      <c r="F122" s="73">
        <f>F123</f>
        <v>920.3</v>
      </c>
      <c r="G122" s="53">
        <f t="shared" si="0"/>
        <v>97.9</v>
      </c>
    </row>
    <row r="123" spans="1:7" s="29" customFormat="1" ht="15.75">
      <c r="A123" s="58" t="s">
        <v>66</v>
      </c>
      <c r="B123" s="69">
        <v>1202</v>
      </c>
      <c r="C123" s="70" t="s">
        <v>112</v>
      </c>
      <c r="D123" s="71"/>
      <c r="E123" s="72">
        <f>E124</f>
        <v>940</v>
      </c>
      <c r="F123" s="73">
        <f>F124</f>
        <v>920.3</v>
      </c>
      <c r="G123" s="53">
        <f t="shared" si="0"/>
        <v>97.9</v>
      </c>
    </row>
    <row r="124" spans="1:7" s="1" customFormat="1" ht="31.5">
      <c r="A124" s="129" t="s">
        <v>54</v>
      </c>
      <c r="B124" s="99">
        <v>1202</v>
      </c>
      <c r="C124" s="100" t="s">
        <v>112</v>
      </c>
      <c r="D124" s="105">
        <v>200</v>
      </c>
      <c r="E124" s="101">
        <v>940</v>
      </c>
      <c r="F124" s="102">
        <v>920.3</v>
      </c>
      <c r="G124" s="103">
        <f t="shared" si="0"/>
        <v>97.9</v>
      </c>
    </row>
    <row r="125" spans="1:7" ht="15">
      <c r="A125" s="25"/>
      <c r="B125" s="26"/>
      <c r="C125" s="26"/>
      <c r="D125" s="26"/>
      <c r="E125" s="1"/>
      <c r="F125" s="1"/>
      <c r="G125" s="1"/>
    </row>
    <row r="126" spans="1:4" ht="12.75">
      <c r="A126" s="14"/>
      <c r="B126" s="14"/>
      <c r="C126" s="14"/>
      <c r="D126" s="14"/>
    </row>
    <row r="127" spans="1:4" ht="12.75">
      <c r="A127" s="14"/>
      <c r="B127" s="14"/>
      <c r="C127" s="14"/>
      <c r="D127" s="14"/>
    </row>
  </sheetData>
  <sheetProtection/>
  <mergeCells count="7">
    <mergeCell ref="A3:A4"/>
    <mergeCell ref="B3:B4"/>
    <mergeCell ref="G3:G4"/>
    <mergeCell ref="C3:C4"/>
    <mergeCell ref="D3:D4"/>
    <mergeCell ref="E3:E4"/>
    <mergeCell ref="F3:F4"/>
  </mergeCells>
  <printOptions horizontalCentered="1"/>
  <pageMargins left="0.31496062992125984" right="0.15748031496062992" top="0.3937007874015748" bottom="0.31496062992125984" header="0.31496062992125984" footer="0.2362204724409449"/>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D15"/>
  <sheetViews>
    <sheetView zoomScale="85" zoomScaleNormal="85" zoomScalePageLayoutView="0" workbookViewId="0" topLeftCell="A1">
      <selection activeCell="B30" sqref="B30"/>
    </sheetView>
  </sheetViews>
  <sheetFormatPr defaultColWidth="9.140625" defaultRowHeight="12.75"/>
  <cols>
    <col min="1" max="1" width="38.28125" style="0" customWidth="1"/>
    <col min="2" max="2" width="75.421875" style="0" customWidth="1"/>
    <col min="3" max="3" width="17.57421875" style="0" customWidth="1"/>
    <col min="4" max="4" width="15.8515625" style="0" customWidth="1"/>
  </cols>
  <sheetData>
    <row r="1" spans="1:4" ht="15.75">
      <c r="A1" s="5"/>
      <c r="B1" s="5"/>
      <c r="C1" s="5"/>
      <c r="D1" s="5"/>
    </row>
    <row r="2" spans="1:4" ht="15.75">
      <c r="A2" s="5"/>
      <c r="B2" s="15" t="s">
        <v>40</v>
      </c>
      <c r="C2" s="5"/>
      <c r="D2" s="5"/>
    </row>
    <row r="3" spans="1:4" ht="15.75">
      <c r="A3" s="5"/>
      <c r="B3" s="15"/>
      <c r="C3" s="5"/>
      <c r="D3" s="5"/>
    </row>
    <row r="4" spans="1:4" ht="15.75">
      <c r="A4" s="5"/>
      <c r="B4" s="5"/>
      <c r="C4" s="5"/>
      <c r="D4" s="5"/>
    </row>
    <row r="5" spans="1:4" ht="15.75">
      <c r="A5" s="39" t="s">
        <v>4</v>
      </c>
      <c r="B5" s="39" t="s">
        <v>10</v>
      </c>
      <c r="C5" s="39" t="s">
        <v>9</v>
      </c>
      <c r="D5" s="143" t="s">
        <v>30</v>
      </c>
    </row>
    <row r="6" spans="1:4" s="12" customFormat="1" ht="15.75">
      <c r="A6" s="40" t="s">
        <v>43</v>
      </c>
      <c r="B6" s="41" t="s">
        <v>22</v>
      </c>
      <c r="C6" s="115">
        <f>C7+C9</f>
        <v>-5068.700000000012</v>
      </c>
      <c r="D6" s="116">
        <f>D7+D9</f>
        <v>-6000.100000000006</v>
      </c>
    </row>
    <row r="7" spans="1:4" s="7" customFormat="1" ht="19.5" customHeight="1">
      <c r="A7" s="42" t="s">
        <v>23</v>
      </c>
      <c r="B7" s="9" t="s">
        <v>24</v>
      </c>
      <c r="C7" s="117">
        <v>-161704</v>
      </c>
      <c r="D7" s="118">
        <v>-161756.5</v>
      </c>
    </row>
    <row r="8" spans="1:4" ht="47.25">
      <c r="A8" s="42" t="s">
        <v>25</v>
      </c>
      <c r="B8" s="9" t="s">
        <v>86</v>
      </c>
      <c r="C8" s="117">
        <f>C7</f>
        <v>-161704</v>
      </c>
      <c r="D8" s="118">
        <f>D7</f>
        <v>-161756.5</v>
      </c>
    </row>
    <row r="9" spans="1:4" s="7" customFormat="1" ht="15.75" customHeight="1">
      <c r="A9" s="42" t="s">
        <v>26</v>
      </c>
      <c r="B9" s="9" t="s">
        <v>27</v>
      </c>
      <c r="C9" s="117">
        <v>156635.3</v>
      </c>
      <c r="D9" s="118">
        <v>155756.4</v>
      </c>
    </row>
    <row r="10" spans="1:4" ht="43.5" customHeight="1">
      <c r="A10" s="136" t="s">
        <v>28</v>
      </c>
      <c r="B10" s="137" t="s">
        <v>87</v>
      </c>
      <c r="C10" s="138">
        <f>C9</f>
        <v>156635.3</v>
      </c>
      <c r="D10" s="139">
        <f>D9</f>
        <v>155756.4</v>
      </c>
    </row>
    <row r="11" spans="1:4" ht="15.75">
      <c r="A11" s="140"/>
      <c r="B11" s="141" t="s">
        <v>29</v>
      </c>
      <c r="C11" s="142">
        <f>C6</f>
        <v>-5068.700000000012</v>
      </c>
      <c r="D11" s="142">
        <f>D6</f>
        <v>-6000.100000000006</v>
      </c>
    </row>
    <row r="12" spans="1:4" ht="15.75">
      <c r="A12" s="5"/>
      <c r="B12" s="5"/>
      <c r="C12" s="5"/>
      <c r="D12" s="5"/>
    </row>
    <row r="14" spans="1:2" ht="15.75" customHeight="1">
      <c r="A14" s="8"/>
      <c r="B14" s="14"/>
    </row>
    <row r="15" spans="1:2" ht="17.25" customHeight="1">
      <c r="A15" s="8"/>
      <c r="B15" s="14"/>
    </row>
  </sheetData>
  <sheetProtection/>
  <printOptions horizontalCentered="1"/>
  <pageMargins left="0.5118110236220472" right="0.4724409448818898" top="0.6692913385826772"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Sokolovskaya</cp:lastModifiedBy>
  <cp:lastPrinted>2022-03-29T14:36:31Z</cp:lastPrinted>
  <dcterms:created xsi:type="dcterms:W3CDTF">1996-10-08T23:32:33Z</dcterms:created>
  <dcterms:modified xsi:type="dcterms:W3CDTF">2022-03-29T14:40:12Z</dcterms:modified>
  <cp:category/>
  <cp:version/>
  <cp:contentType/>
  <cp:contentStatus/>
</cp:coreProperties>
</file>