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ДОХ" sheetId="1" r:id="rId1"/>
    <sheet name="Отчет РАСХ" sheetId="2" r:id="rId2"/>
    <sheet name="ОтчетДефицит" sheetId="3" r:id="rId3"/>
  </sheets>
  <definedNames/>
  <calcPr fullCalcOnLoad="1"/>
</workbook>
</file>

<file path=xl/sharedStrings.xml><?xml version="1.0" encoding="utf-8"?>
<sst xmlns="http://schemas.openxmlformats.org/spreadsheetml/2006/main" count="373" uniqueCount="259">
  <si>
    <t>(тыс.руб.)</t>
  </si>
  <si>
    <t>№ п/п</t>
  </si>
  <si>
    <t>Источники доходов</t>
  </si>
  <si>
    <t>1.</t>
  </si>
  <si>
    <t>Налоги на совокупный доход</t>
  </si>
  <si>
    <t>1.1.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</si>
  <si>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</si>
  <si>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</si>
  <si>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</si>
  <si>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</si>
  <si>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</si>
  <si>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</si>
  <si>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</si>
  <si>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</si>
  <si>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1.2.1.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</si>
  <si>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</si>
  <si>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</si>
  <si>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</si>
  <si>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</si>
  <si>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</si>
  <si>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</si>
  <si>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</si>
  <si>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Код</t>
  </si>
  <si>
    <t xml:space="preserve"> 1 00 00000 00 0000 000</t>
  </si>
  <si>
    <t xml:space="preserve"> 1 05 01000 00 0000 110</t>
  </si>
  <si>
    <t>000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</si>
  <si>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</si>
  <si>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</si>
  <si>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</si>
  <si>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</si>
  <si>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1 05 00000 00 0000 000</t>
  </si>
  <si>
    <t>182</t>
  </si>
  <si>
    <t>969</t>
  </si>
  <si>
    <t xml:space="preserve"> 1 06 01010 03 0000 110</t>
  </si>
  <si>
    <t xml:space="preserve"> 1 09 00000 00 0000 000</t>
  </si>
  <si>
    <t xml:space="preserve">  1 09 04040 01 0000 110</t>
  </si>
  <si>
    <t xml:space="preserve"> 1 16 00000 00 0000 000</t>
  </si>
  <si>
    <t xml:space="preserve"> 1 16 06000 01 0000 140</t>
  </si>
  <si>
    <t>860</t>
  </si>
  <si>
    <t xml:space="preserve"> 1 16 90000 00 0000 140</t>
  </si>
  <si>
    <t xml:space="preserve"> 1 16 90030 03 0000 140 </t>
  </si>
  <si>
    <t xml:space="preserve"> 1 16 90030 03 0100 140</t>
  </si>
  <si>
    <t xml:space="preserve"> 1 16 90030 03 0200 140</t>
  </si>
  <si>
    <t xml:space="preserve"> 2 00 00000 00 0000 000</t>
  </si>
  <si>
    <t xml:space="preserve"> 2 02 00000 00 0000 000</t>
  </si>
  <si>
    <t>811</t>
  </si>
  <si>
    <t>1 13 00000 00 0000 000</t>
  </si>
  <si>
    <t>НАЛОГОВЫЕ И НЕНАЛОГОВЫЕ ДОХОДЫ</t>
  </si>
  <si>
    <t xml:space="preserve"> 2 02 03000 00 0000 151</t>
  </si>
  <si>
    <t>Субвенции  бюджетам субъектов Российской Федерации и муниципальных образований</t>
  </si>
  <si>
    <t xml:space="preserve"> 2 02 03024 03 0000 151</t>
  </si>
  <si>
    <t>Субвенции 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</si>
  <si>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 xml:space="preserve"> 2 02 03027 03 0100 151</t>
  </si>
  <si>
    <t xml:space="preserve"> 2 02 03027 03 0200 151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</si>
  <si>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</si>
  <si>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2 02 03027 03 0000 151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</si>
  <si>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</si>
  <si>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</si>
  <si>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</si>
  <si>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Приложение  1</t>
  </si>
  <si>
    <t>Исполнено</t>
  </si>
  <si>
    <t>% исполнения</t>
  </si>
  <si>
    <t>Утверждено</t>
  </si>
  <si>
    <t>ДОХОДЫ    ИТОГО</t>
  </si>
  <si>
    <t xml:space="preserve">                           1.   Доходы бюджета </t>
  </si>
  <si>
    <t>Наименование</t>
  </si>
  <si>
    <t>ГРБС</t>
  </si>
  <si>
    <t>Раздел и подраздел</t>
  </si>
  <si>
    <t>Целевая статья</t>
  </si>
  <si>
    <t>Вид расходов</t>
  </si>
  <si>
    <t>Муниципальный Совет  МО МО Юнтолово (924)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</si>
  <si>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</si>
  <si>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</si>
  <si>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</si>
  <si>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</si>
  <si>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2.1.1.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</si>
  <si>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</si>
  <si>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</si>
  <si>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</si>
  <si>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</si>
  <si>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</si>
  <si>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</si>
  <si>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</si>
  <si>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</si>
  <si>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</si>
  <si>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</si>
  <si>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</si>
  <si>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Увеличение прочих остатков денежных средств  бюджетов внутригородских муниципальных образований Санкт-Петербурга</t>
  </si>
  <si>
    <t>969 01 05 00 00 00 0000 600</t>
  </si>
  <si>
    <t>Уменьшение  остатков средств  бюджетов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</si>
  <si>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</si>
  <si>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</si>
  <si>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Итого источников внутреннего финансирования дефицита бюджета</t>
  </si>
  <si>
    <t xml:space="preserve">Исполнено </t>
  </si>
  <si>
    <t>2 02 03024 03 0100 151</t>
  </si>
  <si>
    <t>2 02 03024 03 0200 151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</si>
  <si>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</si>
  <si>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</si>
  <si>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</si>
  <si>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ОХРАНА ОКРУЖАЮЩЕЙ СРЕДЫ</t>
  </si>
  <si>
    <t>2.2.</t>
  </si>
  <si>
    <t>2.2.1.</t>
  </si>
  <si>
    <t>2.3.</t>
  </si>
  <si>
    <t>2.3.1.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</si>
  <si>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</si>
  <si>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</si>
  <si>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</si>
  <si>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</si>
  <si>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</si>
  <si>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</si>
  <si>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</si>
  <si>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</si>
  <si>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</si>
  <si>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</si>
  <si>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 1 05 01021 01 0000 110</t>
  </si>
  <si>
    <t>Массовый спорт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</si>
  <si>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</si>
  <si>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</si>
  <si>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Защита населения и территорий  от чрезвычайных ситуаций природного и техногенного характера, гражданская оборона</t>
  </si>
  <si>
    <t>807</t>
  </si>
  <si>
    <t>806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</si>
  <si>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</si>
  <si>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 xml:space="preserve"> 2 02 03027 00 0000 151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</si>
  <si>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</si>
  <si>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1 13 02993 03 0100 130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</si>
  <si>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</si>
  <si>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</si>
  <si>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</si>
  <si>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</si>
  <si>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1 13 02993 03 0000 130</t>
  </si>
  <si>
    <t>0104</t>
  </si>
  <si>
    <t>2.1.2.</t>
  </si>
  <si>
    <t>0113</t>
  </si>
  <si>
    <t>2.4.</t>
  </si>
  <si>
    <t>2.4.1.</t>
  </si>
  <si>
    <t>2.6.</t>
  </si>
  <si>
    <t>2.7.</t>
  </si>
  <si>
    <t>2.7.1.</t>
  </si>
  <si>
    <t>2.8.</t>
  </si>
  <si>
    <t xml:space="preserve">КУЛЬТУРА,  КИНЕМАТОГРАФИЯ </t>
  </si>
  <si>
    <t>2.8.1.</t>
  </si>
  <si>
    <t>2.9.</t>
  </si>
  <si>
    <t>2.9.1.</t>
  </si>
  <si>
    <t>2.10.</t>
  </si>
  <si>
    <t xml:space="preserve">ФИЗИЧЕСКАЯ КУЛЬТУРА И СПОРТ </t>
  </si>
  <si>
    <t>2.10.1.</t>
  </si>
  <si>
    <t>СРЕДСТВА МАССОВОЙ ИНФОРМАЦИИ</t>
  </si>
  <si>
    <t xml:space="preserve">Утверждено </t>
  </si>
  <si>
    <t>Иные закупки товаров, работ и услуг для муниципальных нужд</t>
  </si>
  <si>
    <t>Субсидии некоммерческим организациям (за исключением муниципальных учреждений)</t>
  </si>
  <si>
    <t>Функционирование высшего должностного лица субъекта Российской Федерации и муниципального образованяи</t>
  </si>
  <si>
    <t>Периодическая печать и издательства</t>
  </si>
  <si>
    <t>2.2.2.</t>
  </si>
  <si>
    <t>2.5.</t>
  </si>
  <si>
    <t xml:space="preserve">           3.   Источники финансирования дефицита бюджета</t>
  </si>
  <si>
    <t>ОТЧЕТ   ОБ  ИСПОЛНЕНИИ   БЮДЖЕТА  МУНИЦИПАЛЬНОГО ОБРАЗОВАНИЯ  МУНИЦИПАЛЬНЫЙ ОКРУГ ЮНТОЛОВО  ЗА  2013 ГОД</t>
  </si>
  <si>
    <t>0020100</t>
  </si>
  <si>
    <t>0020301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</si>
  <si>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</si>
  <si>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</si>
  <si>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</si>
  <si>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</si>
  <si>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</si>
  <si>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</si>
  <si>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121</t>
  </si>
  <si>
    <t>Фонд оплаты труда и страховые взносы</t>
  </si>
  <si>
    <t>0020302</t>
  </si>
  <si>
    <t>321</t>
  </si>
  <si>
    <t>0020400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</si>
  <si>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</si>
  <si>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</si>
  <si>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</si>
  <si>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</si>
  <si>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ОБЩЕГОСУДАРСТВЕННЫЕ ВОПРОСЫ</t>
  </si>
  <si>
    <t>Уплата прочих налогов, сборов и иных платежей</t>
  </si>
  <si>
    <t>852</t>
  </si>
  <si>
    <t>0020500</t>
  </si>
  <si>
    <t>0020601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</si>
  <si>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</si>
  <si>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</si>
  <si>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Выполнение отдельных государственных полномочий за счет субвенций из фонда компенсаций Санкт-Петербурга</t>
  </si>
  <si>
    <t>630</t>
  </si>
  <si>
    <t>0920200</t>
  </si>
  <si>
    <t>0920301</t>
  </si>
  <si>
    <t>7950100</t>
  </si>
  <si>
    <t>7950500</t>
  </si>
  <si>
    <t>2.2.3.</t>
  </si>
  <si>
    <t>2.2.4.</t>
  </si>
  <si>
    <t>2.2.6.</t>
  </si>
  <si>
    <t>2.1.3.</t>
  </si>
  <si>
    <t>2.1.4.</t>
  </si>
  <si>
    <t>2.1.5.</t>
  </si>
  <si>
    <t>2.1.6.</t>
  </si>
  <si>
    <t>2.1.7.</t>
  </si>
  <si>
    <t>2.1.8.</t>
  </si>
  <si>
    <t>1.2.3.</t>
  </si>
  <si>
    <t>1.2.4.</t>
  </si>
  <si>
    <t>1.2.5.</t>
  </si>
  <si>
    <t>1.2.6.</t>
  </si>
  <si>
    <t>6000101</t>
  </si>
  <si>
    <t>6000102</t>
  </si>
  <si>
    <t>6000103</t>
  </si>
  <si>
    <t>6000104</t>
  </si>
  <si>
    <t>6000105</t>
  </si>
  <si>
    <t>6000106</t>
  </si>
  <si>
    <t>6000107</t>
  </si>
  <si>
    <t>6000108</t>
  </si>
  <si>
    <t>6000202</t>
  </si>
  <si>
    <t>6000203</t>
  </si>
  <si>
    <t>2190100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</si>
  <si>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</si>
  <si>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</si>
  <si>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окружающей среды</t>
  </si>
  <si>
    <t>4100100</t>
  </si>
  <si>
    <t>795 06 00</t>
  </si>
  <si>
    <t>4400100</t>
  </si>
  <si>
    <t>Другие вопросы в области культуры и кинематографии</t>
  </si>
  <si>
    <t>0020602</t>
  </si>
  <si>
    <t>5201302</t>
  </si>
  <si>
    <t>5201301</t>
  </si>
  <si>
    <t>4870100</t>
  </si>
  <si>
    <t>1.2.2.</t>
  </si>
  <si>
    <t>2.5.1.</t>
  </si>
  <si>
    <t>1.3.</t>
  </si>
  <si>
    <t xml:space="preserve">000 01 05 00 00 00 0000 000 </t>
  </si>
  <si>
    <t>1.3.1.</t>
  </si>
  <si>
    <t>431 01 00</t>
  </si>
  <si>
    <t>0920100</t>
  </si>
  <si>
    <t>0020603</t>
  </si>
  <si>
    <t>7950200</t>
  </si>
  <si>
    <t>7950300</t>
  </si>
  <si>
    <t>7950400</t>
  </si>
  <si>
    <t>7950600</t>
  </si>
  <si>
    <t xml:space="preserve">                                                                                          2.   Расходы  бюджета</t>
  </si>
  <si>
    <t>000 01 00 0000 00 0000 000</t>
  </si>
  <si>
    <t>Минимальный налог, зачисляемый в бюджеты субъектов Российской Федерации</t>
  </si>
  <si>
    <t xml:space="preserve">РАСХОДЫ   ИТОГО </t>
  </si>
  <si>
    <t>2.4.2.</t>
  </si>
  <si>
    <t>2.4.3.</t>
  </si>
  <si>
    <t>2.4.4.</t>
  </si>
  <si>
    <t>2.4.5.</t>
  </si>
  <si>
    <t>2.4.6.</t>
  </si>
  <si>
    <t>2.4.7.</t>
  </si>
  <si>
    <t>2.4.8.</t>
  </si>
  <si>
    <t>2.4.9.</t>
  </si>
  <si>
    <t>2.4.10.</t>
  </si>
  <si>
    <t>2.6.1.</t>
  </si>
  <si>
    <t>2.6.2.</t>
  </si>
  <si>
    <t>2.6.3.</t>
  </si>
  <si>
    <t>2.6.4.</t>
  </si>
  <si>
    <t>2.6.5.</t>
  </si>
  <si>
    <t>2.6.6.</t>
  </si>
  <si>
    <t>2.6.7.</t>
  </si>
  <si>
    <t>2.9.2.</t>
  </si>
  <si>
    <t>2.9.3.</t>
  </si>
  <si>
    <t>2.9.4.</t>
  </si>
  <si>
    <t>2.11.</t>
  </si>
  <si>
    <t>2.11.1.</t>
  </si>
  <si>
    <t xml:space="preserve">к Решению МС № 02-03/проект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</si>
</sst>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[$-FC19]d\ mmmm\ yyyy\ &quot;г.&quot;"/>
  </numFmts>
  <fonts count="56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2"/>
      <color indexed="1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 wrapText="1"/>
    </xf>
    <xf numFmtId="172" fontId="13" fillId="0" borderId="15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3" fontId="5" fillId="0" borderId="17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/>
    </xf>
    <xf numFmtId="3" fontId="13" fillId="0" borderId="15" xfId="0" applyNumberFormat="1" applyFont="1" applyBorder="1" applyAlignment="1">
      <alignment horizontal="center" vertical="justify"/>
    </xf>
    <xf numFmtId="3" fontId="7" fillId="0" borderId="17" xfId="0" applyNumberFormat="1" applyFont="1" applyBorder="1" applyAlignment="1">
      <alignment horizontal="center" vertical="justify"/>
    </xf>
    <xf numFmtId="3" fontId="5" fillId="0" borderId="17" xfId="0" applyNumberFormat="1" applyFont="1" applyBorder="1" applyAlignment="1">
      <alignment horizontal="center" vertical="justify"/>
    </xf>
    <xf numFmtId="3" fontId="7" fillId="0" borderId="18" xfId="0" applyNumberFormat="1" applyFont="1" applyBorder="1" applyAlignment="1">
      <alignment horizontal="center" vertical="justify"/>
    </xf>
    <xf numFmtId="3" fontId="5" fillId="0" borderId="18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right" vertical="justify"/>
    </xf>
    <xf numFmtId="0" fontId="7" fillId="0" borderId="19" xfId="0" applyFont="1" applyBorder="1" applyAlignment="1">
      <alignment vertical="justify"/>
    </xf>
    <xf numFmtId="172" fontId="5" fillId="0" borderId="17" xfId="0" applyNumberFormat="1" applyFont="1" applyBorder="1" applyAlignment="1">
      <alignment horizontal="right" vertical="justify"/>
    </xf>
    <xf numFmtId="172" fontId="5" fillId="0" borderId="17" xfId="0" applyNumberFormat="1" applyFont="1" applyBorder="1" applyAlignment="1">
      <alignment vertical="justify"/>
    </xf>
    <xf numFmtId="0" fontId="5" fillId="0" borderId="19" xfId="0" applyFont="1" applyBorder="1" applyAlignment="1">
      <alignment vertical="justify"/>
    </xf>
    <xf numFmtId="172" fontId="7" fillId="0" borderId="19" xfId="0" applyNumberFormat="1" applyFont="1" applyBorder="1" applyAlignment="1">
      <alignment vertical="justify"/>
    </xf>
    <xf numFmtId="172" fontId="5" fillId="0" borderId="19" xfId="0" applyNumberFormat="1" applyFont="1" applyBorder="1" applyAlignment="1">
      <alignment vertical="justify"/>
    </xf>
    <xf numFmtId="0" fontId="5" fillId="0" borderId="17" xfId="0" applyFont="1" applyBorder="1" applyAlignment="1">
      <alignment vertical="justify"/>
    </xf>
    <xf numFmtId="172" fontId="9" fillId="0" borderId="17" xfId="0" applyNumberFormat="1" applyFont="1" applyBorder="1" applyAlignment="1">
      <alignment horizontal="right" vertical="justify"/>
    </xf>
    <xf numFmtId="0" fontId="16" fillId="0" borderId="0" xfId="0" applyFont="1" applyAlignment="1">
      <alignment/>
    </xf>
    <xf numFmtId="3" fontId="17" fillId="0" borderId="17" xfId="0" applyNumberFormat="1" applyFont="1" applyBorder="1" applyAlignment="1">
      <alignment horizontal="center" vertical="justify"/>
    </xf>
    <xf numFmtId="0" fontId="17" fillId="0" borderId="13" xfId="0" applyFont="1" applyBorder="1" applyAlignment="1">
      <alignment wrapText="1"/>
    </xf>
    <xf numFmtId="172" fontId="17" fillId="0" borderId="17" xfId="0" applyNumberFormat="1" applyFont="1" applyBorder="1" applyAlignment="1">
      <alignment horizontal="right" vertical="justify"/>
    </xf>
    <xf numFmtId="0" fontId="17" fillId="0" borderId="19" xfId="0" applyFont="1" applyBorder="1" applyAlignment="1">
      <alignment vertical="justify"/>
    </xf>
    <xf numFmtId="0" fontId="17" fillId="0" borderId="0" xfId="0" applyFont="1" applyAlignment="1">
      <alignment/>
    </xf>
    <xf numFmtId="0" fontId="17" fillId="0" borderId="12" xfId="0" applyFont="1" applyBorder="1" applyAlignment="1">
      <alignment wrapText="1"/>
    </xf>
    <xf numFmtId="0" fontId="18" fillId="0" borderId="0" xfId="0" applyFont="1" applyAlignment="1">
      <alignment/>
    </xf>
    <xf numFmtId="0" fontId="7" fillId="0" borderId="12" xfId="0" applyFont="1" applyBorder="1" applyAlignment="1">
      <alignment vertical="justify" wrapText="1"/>
    </xf>
    <xf numFmtId="0" fontId="17" fillId="0" borderId="12" xfId="0" applyFont="1" applyBorder="1" applyAlignment="1">
      <alignment vertical="justify" wrapText="1"/>
    </xf>
    <xf numFmtId="0" fontId="7" fillId="0" borderId="13" xfId="0" applyFont="1" applyBorder="1" applyAlignment="1">
      <alignment vertical="justify" wrapText="1"/>
    </xf>
    <xf numFmtId="172" fontId="7" fillId="0" borderId="17" xfId="0" applyNumberFormat="1" applyFont="1" applyBorder="1" applyAlignment="1">
      <alignment vertical="justify"/>
    </xf>
    <xf numFmtId="0" fontId="13" fillId="0" borderId="20" xfId="0" applyFont="1" applyBorder="1" applyAlignment="1">
      <alignment wrapText="1"/>
    </xf>
    <xf numFmtId="172" fontId="13" fillId="0" borderId="21" xfId="0" applyNumberFormat="1" applyFont="1" applyBorder="1" applyAlignment="1">
      <alignment horizontal="center"/>
    </xf>
    <xf numFmtId="172" fontId="13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3" fillId="0" borderId="25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172" fontId="13" fillId="0" borderId="15" xfId="0" applyNumberFormat="1" applyFont="1" applyBorder="1" applyAlignment="1">
      <alignment horizontal="center"/>
    </xf>
    <xf numFmtId="172" fontId="13" fillId="0" borderId="26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49" fontId="13" fillId="0" borderId="28" xfId="0" applyNumberFormat="1" applyFont="1" applyBorder="1" applyAlignment="1">
      <alignment horizontal="center" vertical="justify"/>
    </xf>
    <xf numFmtId="49" fontId="17" fillId="0" borderId="23" xfId="0" applyNumberFormat="1" applyFont="1" applyBorder="1" applyAlignment="1">
      <alignment horizontal="center" vertical="justify"/>
    </xf>
    <xf numFmtId="49" fontId="7" fillId="0" borderId="23" xfId="0" applyNumberFormat="1" applyFont="1" applyBorder="1" applyAlignment="1">
      <alignment horizontal="center" vertical="justify"/>
    </xf>
    <xf numFmtId="49" fontId="5" fillId="0" borderId="23" xfId="0" applyNumberFormat="1" applyFont="1" applyBorder="1" applyAlignment="1">
      <alignment horizontal="center" vertical="justify"/>
    </xf>
    <xf numFmtId="49" fontId="5" fillId="0" borderId="23" xfId="0" applyNumberFormat="1" applyFont="1" applyBorder="1" applyAlignment="1">
      <alignment horizontal="center" vertical="top"/>
    </xf>
    <xf numFmtId="49" fontId="17" fillId="0" borderId="29" xfId="0" applyNumberFormat="1" applyFont="1" applyBorder="1" applyAlignment="1">
      <alignment horizontal="center" vertical="justify"/>
    </xf>
    <xf numFmtId="49" fontId="7" fillId="0" borderId="29" xfId="0" applyNumberFormat="1" applyFont="1" applyBorder="1" applyAlignment="1">
      <alignment horizontal="center" vertical="justify"/>
    </xf>
    <xf numFmtId="49" fontId="5" fillId="0" borderId="29" xfId="0" applyNumberFormat="1" applyFont="1" applyBorder="1" applyAlignment="1">
      <alignment horizontal="center" vertical="justify"/>
    </xf>
    <xf numFmtId="0" fontId="13" fillId="0" borderId="23" xfId="0" applyFont="1" applyBorder="1" applyAlignment="1">
      <alignment horizontal="left" vertical="center"/>
    </xf>
    <xf numFmtId="172" fontId="14" fillId="0" borderId="0" xfId="0" applyNumberFormat="1" applyFont="1" applyAlignment="1">
      <alignment/>
    </xf>
    <xf numFmtId="0" fontId="4" fillId="0" borderId="0" xfId="0" applyFont="1" applyAlignment="1">
      <alignment/>
    </xf>
    <xf numFmtId="16" fontId="13" fillId="0" borderId="29" xfId="0" applyNumberFormat="1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173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173" fontId="13" fillId="0" borderId="17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172" fontId="13" fillId="0" borderId="12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 wrapText="1"/>
    </xf>
    <xf numFmtId="172" fontId="13" fillId="0" borderId="12" xfId="0" applyNumberFormat="1" applyFont="1" applyBorder="1" applyAlignment="1">
      <alignment vertical="center"/>
    </xf>
    <xf numFmtId="173" fontId="13" fillId="0" borderId="18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172" fontId="13" fillId="0" borderId="31" xfId="0" applyNumberFormat="1" applyFont="1" applyBorder="1" applyAlignment="1">
      <alignment horizontal="right" vertical="center"/>
    </xf>
    <xf numFmtId="172" fontId="13" fillId="0" borderId="3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49" fontId="7" fillId="0" borderId="29" xfId="0" applyNumberFormat="1" applyFont="1" applyBorder="1" applyAlignment="1">
      <alignment horizontal="center" vertical="top"/>
    </xf>
    <xf numFmtId="3" fontId="7" fillId="0" borderId="17" xfId="0" applyNumberFormat="1" applyFont="1" applyBorder="1" applyAlignment="1">
      <alignment horizontal="center" vertical="top"/>
    </xf>
    <xf numFmtId="0" fontId="7" fillId="0" borderId="32" xfId="0" applyFont="1" applyBorder="1" applyAlignment="1">
      <alignment vertical="top" wrapText="1"/>
    </xf>
    <xf numFmtId="49" fontId="5" fillId="0" borderId="29" xfId="0" applyNumberFormat="1" applyFont="1" applyBorder="1" applyAlignment="1">
      <alignment horizontal="center" vertical="top"/>
    </xf>
    <xf numFmtId="0" fontId="5" fillId="0" borderId="32" xfId="0" applyFont="1" applyBorder="1" applyAlignment="1">
      <alignment vertical="top" wrapText="1"/>
    </xf>
    <xf numFmtId="0" fontId="19" fillId="0" borderId="32" xfId="0" applyFont="1" applyBorder="1" applyAlignment="1">
      <alignment vertical="justify" wrapText="1"/>
    </xf>
    <xf numFmtId="0" fontId="19" fillId="0" borderId="33" xfId="0" applyFont="1" applyBorder="1" applyAlignment="1">
      <alignment vertical="justify" wrapText="1"/>
    </xf>
    <xf numFmtId="0" fontId="19" fillId="0" borderId="32" xfId="0" applyFont="1" applyBorder="1" applyAlignment="1">
      <alignment vertical="center" wrapText="1"/>
    </xf>
    <xf numFmtId="0" fontId="19" fillId="0" borderId="17" xfId="0" applyFont="1" applyBorder="1" applyAlignment="1">
      <alignment vertical="justify" wrapText="1"/>
    </xf>
    <xf numFmtId="173" fontId="19" fillId="0" borderId="15" xfId="0" applyNumberFormat="1" applyFont="1" applyBorder="1" applyAlignment="1">
      <alignment horizontal="center" vertical="justify"/>
    </xf>
    <xf numFmtId="49" fontId="19" fillId="0" borderId="17" xfId="0" applyNumberFormat="1" applyFont="1" applyBorder="1" applyAlignment="1">
      <alignment horizontal="center" vertical="justify"/>
    </xf>
    <xf numFmtId="0" fontId="19" fillId="0" borderId="15" xfId="0" applyNumberFormat="1" applyFont="1" applyBorder="1" applyAlignment="1">
      <alignment horizontal="center" vertical="justify" wrapText="1"/>
    </xf>
    <xf numFmtId="0" fontId="19" fillId="0" borderId="23" xfId="0" applyFont="1" applyBorder="1" applyAlignment="1">
      <alignment horizontal="left" vertical="center"/>
    </xf>
    <xf numFmtId="172" fontId="19" fillId="0" borderId="12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justify" wrapText="1"/>
    </xf>
    <xf numFmtId="173" fontId="19" fillId="0" borderId="17" xfId="0" applyNumberFormat="1" applyFont="1" applyBorder="1" applyAlignment="1">
      <alignment horizontal="center" vertical="justify" wrapText="1"/>
    </xf>
    <xf numFmtId="49" fontId="19" fillId="0" borderId="17" xfId="0" applyNumberFormat="1" applyFont="1" applyBorder="1" applyAlignment="1">
      <alignment horizontal="center" vertical="justify" wrapText="1"/>
    </xf>
    <xf numFmtId="0" fontId="7" fillId="0" borderId="17" xfId="0" applyFont="1" applyBorder="1" applyAlignment="1">
      <alignment vertical="center" wrapText="1"/>
    </xf>
    <xf numFmtId="173" fontId="19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 vertical="justify"/>
    </xf>
    <xf numFmtId="0" fontId="7" fillId="0" borderId="33" xfId="0" applyFont="1" applyFill="1" applyBorder="1" applyAlignment="1">
      <alignment vertical="center" wrapText="1"/>
    </xf>
    <xf numFmtId="16" fontId="13" fillId="0" borderId="23" xfId="0" applyNumberFormat="1" applyFont="1" applyBorder="1" applyAlignment="1">
      <alignment horizontal="left" vertical="center"/>
    </xf>
    <xf numFmtId="16" fontId="19" fillId="0" borderId="29" xfId="0" applyNumberFormat="1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172" fontId="19" fillId="0" borderId="16" xfId="0" applyNumberFormat="1" applyFont="1" applyBorder="1" applyAlignment="1">
      <alignment vertical="center"/>
    </xf>
    <xf numFmtId="172" fontId="13" fillId="0" borderId="16" xfId="0" applyNumberFormat="1" applyFont="1" applyBorder="1" applyAlignment="1">
      <alignment vertical="center"/>
    </xf>
    <xf numFmtId="172" fontId="19" fillId="0" borderId="12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172" fontId="13" fillId="0" borderId="14" xfId="0" applyNumberFormat="1" applyFont="1" applyBorder="1" applyAlignment="1">
      <alignment horizontal="right" vertical="center"/>
    </xf>
    <xf numFmtId="172" fontId="13" fillId="0" borderId="35" xfId="0" applyNumberFormat="1" applyFont="1" applyBorder="1" applyAlignment="1">
      <alignment horizontal="right" vertical="center"/>
    </xf>
    <xf numFmtId="49" fontId="19" fillId="0" borderId="17" xfId="0" applyNumberFormat="1" applyFont="1" applyBorder="1" applyAlignment="1">
      <alignment horizontal="center" vertical="center"/>
    </xf>
    <xf numFmtId="173" fontId="19" fillId="0" borderId="15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justify" wrapText="1"/>
    </xf>
    <xf numFmtId="0" fontId="13" fillId="0" borderId="30" xfId="0" applyFont="1" applyBorder="1" applyAlignment="1">
      <alignment horizontal="center" vertical="justify" wrapText="1"/>
    </xf>
    <xf numFmtId="173" fontId="13" fillId="0" borderId="15" xfId="0" applyNumberFormat="1" applyFont="1" applyBorder="1" applyAlignment="1">
      <alignment horizontal="center" vertical="justify"/>
    </xf>
    <xf numFmtId="49" fontId="13" fillId="0" borderId="17" xfId="0" applyNumberFormat="1" applyFont="1" applyBorder="1" applyAlignment="1">
      <alignment horizontal="center" vertical="justify"/>
    </xf>
    <xf numFmtId="49" fontId="19" fillId="0" borderId="12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justify" wrapText="1"/>
    </xf>
    <xf numFmtId="173" fontId="13" fillId="0" borderId="17" xfId="0" applyNumberFormat="1" applyFont="1" applyBorder="1" applyAlignment="1">
      <alignment horizontal="center" vertical="justify"/>
    </xf>
    <xf numFmtId="0" fontId="19" fillId="0" borderId="17" xfId="0" applyFont="1" applyBorder="1" applyAlignment="1">
      <alignment horizontal="center" vertical="center" wrapText="1"/>
    </xf>
    <xf numFmtId="173" fontId="19" fillId="0" borderId="18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172" fontId="19" fillId="0" borderId="31" xfId="0" applyNumberFormat="1" applyFont="1" applyBorder="1" applyAlignment="1">
      <alignment horizontal="right" vertical="center"/>
    </xf>
    <xf numFmtId="172" fontId="19" fillId="0" borderId="31" xfId="0" applyNumberFormat="1" applyFont="1" applyBorder="1" applyAlignment="1">
      <alignment vertical="center"/>
    </xf>
    <xf numFmtId="0" fontId="19" fillId="0" borderId="2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172" fontId="13" fillId="0" borderId="20" xfId="0" applyNumberFormat="1" applyFont="1" applyBorder="1" applyAlignment="1">
      <alignment horizontal="right" vertical="center"/>
    </xf>
    <xf numFmtId="0" fontId="13" fillId="0" borderId="32" xfId="0" applyFont="1" applyBorder="1" applyAlignment="1">
      <alignment vertical="center" wrapText="1"/>
    </xf>
    <xf numFmtId="173" fontId="13" fillId="0" borderId="15" xfId="0" applyNumberFormat="1" applyFont="1" applyBorder="1" applyAlignment="1">
      <alignment horizontal="left" vertical="center"/>
    </xf>
    <xf numFmtId="0" fontId="13" fillId="0" borderId="32" xfId="0" applyFont="1" applyFill="1" applyBorder="1" applyAlignment="1">
      <alignment vertical="center" wrapText="1"/>
    </xf>
    <xf numFmtId="0" fontId="13" fillId="0" borderId="32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19" fillId="0" borderId="23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172" fontId="13" fillId="0" borderId="31" xfId="0" applyNumberFormat="1" applyFont="1" applyFill="1" applyBorder="1" applyAlignment="1">
      <alignment horizontal="right" vertical="center"/>
    </xf>
    <xf numFmtId="172" fontId="13" fillId="0" borderId="31" xfId="0" applyNumberFormat="1" applyFont="1" applyFill="1" applyBorder="1" applyAlignment="1">
      <alignment vertical="center"/>
    </xf>
    <xf numFmtId="172" fontId="13" fillId="0" borderId="12" xfId="0" applyNumberFormat="1" applyFont="1" applyFill="1" applyBorder="1" applyAlignment="1">
      <alignment horizontal="right" vertical="center"/>
    </xf>
    <xf numFmtId="172" fontId="13" fillId="0" borderId="12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173" fontId="19" fillId="0" borderId="15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right" vertical="center"/>
    </xf>
    <xf numFmtId="172" fontId="13" fillId="0" borderId="16" xfId="0" applyNumberFormat="1" applyFont="1" applyFill="1" applyBorder="1" applyAlignment="1">
      <alignment vertical="center"/>
    </xf>
    <xf numFmtId="173" fontId="13" fillId="0" borderId="34" xfId="0" applyNumberFormat="1" applyFont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left" wrapText="1"/>
    </xf>
    <xf numFmtId="172" fontId="13" fillId="0" borderId="2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 horizontal="center"/>
    </xf>
    <xf numFmtId="172" fontId="13" fillId="0" borderId="37" xfId="0" applyNumberFormat="1" applyFont="1" applyBorder="1" applyAlignment="1">
      <alignment vertical="center"/>
    </xf>
    <xf numFmtId="0" fontId="7" fillId="0" borderId="17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/>
    </xf>
    <xf numFmtId="0" fontId="13" fillId="0" borderId="44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="85" zoomScaleNormal="85" zoomScalePageLayoutView="0" workbookViewId="0" topLeftCell="A58">
      <selection activeCell="D3" sqref="D3"/>
    </sheetView>
  </sheetViews>
  <sheetFormatPr defaultColWidth="9.140625" defaultRowHeight="12.75"/>
  <cols>
    <col min="1" max="1" width="7.57421875" style="0" customWidth="1"/>
    <col min="2" max="2" width="26.421875" style="0" customWidth="1"/>
    <col min="3" max="3" width="80.00390625" style="0" customWidth="1"/>
    <col min="4" max="4" width="14.140625" style="0" customWidth="1"/>
    <col min="5" max="5" width="11.8515625" style="0" customWidth="1"/>
    <col min="6" max="6" width="12.00390625" style="0" customWidth="1"/>
  </cols>
  <sheetData>
    <row r="1" spans="2:4" ht="14.25" customHeight="1">
      <c r="B1" s="18"/>
      <c r="C1" s="6"/>
      <c r="D1" s="10" t="s">
        <v>59</v>
      </c>
    </row>
    <row r="2" ht="0.75" customHeight="1" hidden="1">
      <c r="C2" s="1"/>
    </row>
    <row r="3" spans="3:4" ht="14.25">
      <c r="C3" s="2"/>
      <c r="D3" t="s">
        <v>258</v>
      </c>
    </row>
    <row r="4" ht="14.25">
      <c r="C4" s="2"/>
    </row>
    <row r="5" ht="14.25">
      <c r="C5" s="2"/>
    </row>
    <row r="6" spans="2:3" ht="14.25">
      <c r="B6" s="20" t="s">
        <v>155</v>
      </c>
      <c r="C6" s="20"/>
    </row>
    <row r="7" ht="14.25">
      <c r="C7" s="2"/>
    </row>
    <row r="8" ht="14.25">
      <c r="C8" s="2"/>
    </row>
    <row r="9" ht="18.75">
      <c r="C9" s="8" t="s">
        <v>64</v>
      </c>
    </row>
    <row r="10" ht="15.75">
      <c r="D10" s="24" t="s">
        <v>0</v>
      </c>
    </row>
    <row r="11" spans="1:33" ht="42.75">
      <c r="A11" s="183" t="s">
        <v>22</v>
      </c>
      <c r="B11" s="184"/>
      <c r="C11" s="12" t="s">
        <v>2</v>
      </c>
      <c r="D11" s="11" t="s">
        <v>62</v>
      </c>
      <c r="E11" s="11" t="s">
        <v>60</v>
      </c>
      <c r="F11" s="11" t="s">
        <v>61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6" s="18" customFormat="1" ht="21" customHeight="1">
      <c r="A12" s="73" t="s">
        <v>25</v>
      </c>
      <c r="B12" s="30" t="s">
        <v>23</v>
      </c>
      <c r="C12" s="21" t="s">
        <v>47</v>
      </c>
      <c r="D12" s="22">
        <f>D13+D25+D27+D29+D33+D36</f>
        <v>95528</v>
      </c>
      <c r="E12" s="22">
        <f>E13+E25+E27+E29+E33+E36</f>
        <v>98143.60000000002</v>
      </c>
      <c r="F12" s="23">
        <f>ROUND(E12/D12*100,1)</f>
        <v>102.7</v>
      </c>
    </row>
    <row r="13" spans="1:6" s="51" customFormat="1" ht="18" customHeight="1">
      <c r="A13" s="74" t="s">
        <v>25</v>
      </c>
      <c r="B13" s="45" t="s">
        <v>30</v>
      </c>
      <c r="C13" s="50" t="s">
        <v>4</v>
      </c>
      <c r="D13" s="47">
        <f>D14+D22</f>
        <v>59700</v>
      </c>
      <c r="E13" s="47">
        <f>E14+E22</f>
        <v>59273.8</v>
      </c>
      <c r="F13" s="48">
        <f>ROUND(E13/D13*100,1)</f>
        <v>99.3</v>
      </c>
    </row>
    <row r="14" spans="1:6" s="29" customFormat="1" ht="29.25" customHeight="1">
      <c r="A14" s="75">
        <v>182</v>
      </c>
      <c r="B14" s="31" t="s">
        <v>24</v>
      </c>
      <c r="C14" s="28" t="s">
        <v>56</v>
      </c>
      <c r="D14" s="35">
        <f>D15+D18+D21</f>
        <v>50100</v>
      </c>
      <c r="E14" s="35">
        <f>E15+E18+E21</f>
        <v>51150.5</v>
      </c>
      <c r="F14" s="36">
        <f>ROUND(E14/D14*100,1)</f>
        <v>102.1</v>
      </c>
    </row>
    <row r="15" spans="1:6" s="29" customFormat="1" ht="31.5">
      <c r="A15" s="75">
        <v>182</v>
      </c>
      <c r="B15" s="31" t="s">
        <v>26</v>
      </c>
      <c r="C15" s="28" t="s">
        <v>57</v>
      </c>
      <c r="D15" s="35">
        <f>D16+D17</f>
        <v>41597</v>
      </c>
      <c r="E15" s="35">
        <f>E16+E17</f>
        <v>42573.9</v>
      </c>
      <c r="F15" s="36">
        <f aca="true" t="shared" si="0" ref="F15:F54">ROUND(E15/D15*100,1)</f>
        <v>102.3</v>
      </c>
    </row>
    <row r="16" spans="1:6" s="6" customFormat="1" ht="31.5">
      <c r="A16" s="76">
        <v>182</v>
      </c>
      <c r="B16" s="32" t="s">
        <v>104</v>
      </c>
      <c r="C16" s="27" t="s">
        <v>57</v>
      </c>
      <c r="D16" s="37">
        <v>41590</v>
      </c>
      <c r="E16" s="38">
        <v>42645.3</v>
      </c>
      <c r="F16" s="39">
        <f t="shared" si="0"/>
        <v>102.5</v>
      </c>
    </row>
    <row r="17" spans="1:6" s="6" customFormat="1" ht="40.5" customHeight="1">
      <c r="A17" s="76" t="s">
        <v>31</v>
      </c>
      <c r="B17" s="32" t="s">
        <v>105</v>
      </c>
      <c r="C17" s="27" t="s">
        <v>106</v>
      </c>
      <c r="D17" s="37">
        <v>7</v>
      </c>
      <c r="E17" s="38">
        <v>-71.4</v>
      </c>
      <c r="F17" s="39">
        <f t="shared" si="0"/>
        <v>-1020</v>
      </c>
    </row>
    <row r="18" spans="1:6" s="29" customFormat="1" ht="29.25" customHeight="1">
      <c r="A18" s="75">
        <v>182</v>
      </c>
      <c r="B18" s="31" t="s">
        <v>27</v>
      </c>
      <c r="C18" s="28" t="s">
        <v>58</v>
      </c>
      <c r="D18" s="35">
        <f>D20+D19</f>
        <v>6703</v>
      </c>
      <c r="E18" s="35">
        <f>E20+E19</f>
        <v>6793.5</v>
      </c>
      <c r="F18" s="40">
        <f t="shared" si="0"/>
        <v>101.4</v>
      </c>
    </row>
    <row r="19" spans="1:6" s="29" customFormat="1" ht="33.75" customHeight="1">
      <c r="A19" s="77">
        <v>182</v>
      </c>
      <c r="B19" s="26" t="s">
        <v>114</v>
      </c>
      <c r="C19" s="27" t="s">
        <v>58</v>
      </c>
      <c r="D19" s="37">
        <v>6700</v>
      </c>
      <c r="E19" s="37">
        <v>6785.3</v>
      </c>
      <c r="F19" s="41">
        <f t="shared" si="0"/>
        <v>101.3</v>
      </c>
    </row>
    <row r="20" spans="1:6" s="6" customFormat="1" ht="48" customHeight="1">
      <c r="A20" s="76" t="s">
        <v>31</v>
      </c>
      <c r="B20" s="32" t="s">
        <v>107</v>
      </c>
      <c r="C20" s="27" t="s">
        <v>108</v>
      </c>
      <c r="D20" s="37">
        <v>3</v>
      </c>
      <c r="E20" s="38">
        <v>8.2</v>
      </c>
      <c r="F20" s="41">
        <f t="shared" si="0"/>
        <v>273.3</v>
      </c>
    </row>
    <row r="21" spans="1:6" s="29" customFormat="1" ht="26.25" customHeight="1">
      <c r="A21" s="75" t="s">
        <v>31</v>
      </c>
      <c r="B21" s="31" t="s">
        <v>109</v>
      </c>
      <c r="C21" s="182" t="s">
        <v>235</v>
      </c>
      <c r="D21" s="35">
        <v>1800</v>
      </c>
      <c r="E21" s="55">
        <v>1783.1</v>
      </c>
      <c r="F21" s="40">
        <f t="shared" si="0"/>
        <v>99.1</v>
      </c>
    </row>
    <row r="22" spans="1:6" s="29" customFormat="1" ht="20.25" customHeight="1">
      <c r="A22" s="75">
        <v>182</v>
      </c>
      <c r="B22" s="31" t="s">
        <v>28</v>
      </c>
      <c r="C22" s="52" t="s">
        <v>8</v>
      </c>
      <c r="D22" s="35">
        <f>D23+D24</f>
        <v>9600</v>
      </c>
      <c r="E22" s="35">
        <f>E23+E24</f>
        <v>8123.299999999999</v>
      </c>
      <c r="F22" s="36">
        <f t="shared" si="0"/>
        <v>84.6</v>
      </c>
    </row>
    <row r="23" spans="1:6" s="6" customFormat="1" ht="16.5" customHeight="1">
      <c r="A23" s="76">
        <v>182</v>
      </c>
      <c r="B23" s="32" t="s">
        <v>110</v>
      </c>
      <c r="C23" s="27" t="s">
        <v>8</v>
      </c>
      <c r="D23" s="37">
        <v>9595</v>
      </c>
      <c r="E23" s="38">
        <v>8154.9</v>
      </c>
      <c r="F23" s="39">
        <f t="shared" si="0"/>
        <v>85</v>
      </c>
    </row>
    <row r="24" spans="1:6" s="6" customFormat="1" ht="33" customHeight="1">
      <c r="A24" s="76" t="s">
        <v>31</v>
      </c>
      <c r="B24" s="32" t="s">
        <v>111</v>
      </c>
      <c r="C24" s="27" t="s">
        <v>112</v>
      </c>
      <c r="D24" s="37">
        <v>5</v>
      </c>
      <c r="E24" s="38">
        <v>-31.6</v>
      </c>
      <c r="F24" s="39">
        <f t="shared" si="0"/>
        <v>-632</v>
      </c>
    </row>
    <row r="25" spans="1:6" s="51" customFormat="1" ht="18.75" customHeight="1">
      <c r="A25" s="74" t="s">
        <v>25</v>
      </c>
      <c r="B25" s="45" t="s">
        <v>29</v>
      </c>
      <c r="C25" s="53" t="s">
        <v>10</v>
      </c>
      <c r="D25" s="47">
        <f>D26</f>
        <v>33730</v>
      </c>
      <c r="E25" s="47">
        <f>E26</f>
        <v>36161.9</v>
      </c>
      <c r="F25" s="48">
        <f t="shared" si="0"/>
        <v>107.2</v>
      </c>
    </row>
    <row r="26" spans="1:6" s="7" customFormat="1" ht="63" customHeight="1">
      <c r="A26" s="76" t="s">
        <v>31</v>
      </c>
      <c r="B26" s="32" t="s">
        <v>33</v>
      </c>
      <c r="C26" s="13" t="s">
        <v>21</v>
      </c>
      <c r="D26" s="37">
        <v>33730</v>
      </c>
      <c r="E26" s="42">
        <v>36161.9</v>
      </c>
      <c r="F26" s="39">
        <f t="shared" si="0"/>
        <v>107.2</v>
      </c>
    </row>
    <row r="27" spans="1:6" s="51" customFormat="1" ht="30" customHeight="1">
      <c r="A27" s="74" t="s">
        <v>25</v>
      </c>
      <c r="B27" s="45" t="s">
        <v>34</v>
      </c>
      <c r="C27" s="50" t="s">
        <v>17</v>
      </c>
      <c r="D27" s="47">
        <f>D28</f>
        <v>2</v>
      </c>
      <c r="E27" s="47">
        <f>E28</f>
        <v>0</v>
      </c>
      <c r="F27" s="39"/>
    </row>
    <row r="28" spans="1:6" s="7" customFormat="1" ht="15.75">
      <c r="A28" s="76" t="s">
        <v>31</v>
      </c>
      <c r="B28" s="32" t="s">
        <v>35</v>
      </c>
      <c r="C28" s="13" t="s">
        <v>18</v>
      </c>
      <c r="D28" s="37">
        <v>2</v>
      </c>
      <c r="E28" s="38">
        <v>0</v>
      </c>
      <c r="F28" s="39"/>
    </row>
    <row r="29" spans="1:6" s="49" customFormat="1" ht="31.5" customHeight="1">
      <c r="A29" s="78" t="s">
        <v>25</v>
      </c>
      <c r="B29" s="45" t="s">
        <v>46</v>
      </c>
      <c r="C29" s="46" t="s">
        <v>125</v>
      </c>
      <c r="D29" s="47">
        <f aca="true" t="shared" si="1" ref="D29:E31">D30</f>
        <v>539</v>
      </c>
      <c r="E29" s="47">
        <f t="shared" si="1"/>
        <v>538.5</v>
      </c>
      <c r="F29" s="48">
        <f t="shared" si="0"/>
        <v>99.9</v>
      </c>
    </row>
    <row r="30" spans="1:6" s="29" customFormat="1" ht="15.75">
      <c r="A30" s="79" t="s">
        <v>25</v>
      </c>
      <c r="B30" s="31" t="s">
        <v>127</v>
      </c>
      <c r="C30" s="54" t="s">
        <v>126</v>
      </c>
      <c r="D30" s="35">
        <f t="shared" si="1"/>
        <v>539</v>
      </c>
      <c r="E30" s="35">
        <f t="shared" si="1"/>
        <v>538.5</v>
      </c>
      <c r="F30" s="36">
        <f t="shared" si="0"/>
        <v>99.9</v>
      </c>
    </row>
    <row r="31" spans="1:6" s="29" customFormat="1" ht="47.25" customHeight="1">
      <c r="A31" s="79" t="s">
        <v>25</v>
      </c>
      <c r="B31" s="31" t="s">
        <v>129</v>
      </c>
      <c r="C31" s="54" t="s">
        <v>128</v>
      </c>
      <c r="D31" s="35">
        <f t="shared" si="1"/>
        <v>539</v>
      </c>
      <c r="E31" s="35">
        <f t="shared" si="1"/>
        <v>538.5</v>
      </c>
      <c r="F31" s="36">
        <f t="shared" si="0"/>
        <v>99.9</v>
      </c>
    </row>
    <row r="32" spans="1:6" s="6" customFormat="1" ht="63">
      <c r="A32" s="80" t="s">
        <v>45</v>
      </c>
      <c r="B32" s="32" t="s">
        <v>124</v>
      </c>
      <c r="C32" s="14" t="s">
        <v>54</v>
      </c>
      <c r="D32" s="37">
        <v>539</v>
      </c>
      <c r="E32" s="42">
        <v>538.5</v>
      </c>
      <c r="F32" s="39">
        <f t="shared" si="0"/>
        <v>99.9</v>
      </c>
    </row>
    <row r="33" spans="1:6" s="6" customFormat="1" ht="15.75">
      <c r="A33" s="103" t="s">
        <v>25</v>
      </c>
      <c r="B33" s="104" t="s">
        <v>158</v>
      </c>
      <c r="C33" s="105" t="s">
        <v>159</v>
      </c>
      <c r="D33" s="35">
        <f>D34</f>
        <v>122</v>
      </c>
      <c r="E33" s="35">
        <f>E34</f>
        <v>121.6</v>
      </c>
      <c r="F33" s="36">
        <f t="shared" si="0"/>
        <v>99.7</v>
      </c>
    </row>
    <row r="34" spans="1:6" s="6" customFormat="1" ht="63">
      <c r="A34" s="106" t="s">
        <v>25</v>
      </c>
      <c r="B34" s="26" t="s">
        <v>160</v>
      </c>
      <c r="C34" s="107" t="s">
        <v>161</v>
      </c>
      <c r="D34" s="37">
        <f>D35</f>
        <v>122</v>
      </c>
      <c r="E34" s="37">
        <f>E35</f>
        <v>121.6</v>
      </c>
      <c r="F34" s="39">
        <f t="shared" si="0"/>
        <v>99.7</v>
      </c>
    </row>
    <row r="35" spans="1:6" s="6" customFormat="1" ht="94.5">
      <c r="A35" s="106" t="s">
        <v>32</v>
      </c>
      <c r="B35" s="26" t="s">
        <v>162</v>
      </c>
      <c r="C35" s="107" t="s">
        <v>163</v>
      </c>
      <c r="D35" s="37">
        <v>122</v>
      </c>
      <c r="E35" s="42">
        <v>121.6</v>
      </c>
      <c r="F35" s="39">
        <f t="shared" si="0"/>
        <v>99.7</v>
      </c>
    </row>
    <row r="36" spans="1:6" s="51" customFormat="1" ht="20.25" customHeight="1">
      <c r="A36" s="74" t="s">
        <v>25</v>
      </c>
      <c r="B36" s="45" t="s">
        <v>36</v>
      </c>
      <c r="C36" s="53" t="s">
        <v>12</v>
      </c>
      <c r="D36" s="47">
        <f>D37+D38</f>
        <v>1435</v>
      </c>
      <c r="E36" s="47">
        <f>E37+E38</f>
        <v>2047.8</v>
      </c>
      <c r="F36" s="48">
        <f t="shared" si="0"/>
        <v>142.7</v>
      </c>
    </row>
    <row r="37" spans="1:6" s="7" customFormat="1" ht="44.25" customHeight="1">
      <c r="A37" s="76" t="s">
        <v>31</v>
      </c>
      <c r="B37" s="32" t="s">
        <v>37</v>
      </c>
      <c r="C37" s="13" t="s">
        <v>20</v>
      </c>
      <c r="D37" s="37">
        <v>260</v>
      </c>
      <c r="E37" s="38">
        <v>359.7</v>
      </c>
      <c r="F37" s="41">
        <f t="shared" si="0"/>
        <v>138.3</v>
      </c>
    </row>
    <row r="38" spans="1:6" s="44" customFormat="1" ht="35.25" customHeight="1">
      <c r="A38" s="75" t="s">
        <v>25</v>
      </c>
      <c r="B38" s="31" t="s">
        <v>39</v>
      </c>
      <c r="C38" s="28" t="s">
        <v>13</v>
      </c>
      <c r="D38" s="35">
        <f>D39</f>
        <v>1175</v>
      </c>
      <c r="E38" s="35">
        <f>E39</f>
        <v>1688.1</v>
      </c>
      <c r="F38" s="36">
        <f t="shared" si="0"/>
        <v>143.7</v>
      </c>
    </row>
    <row r="39" spans="1:6" s="29" customFormat="1" ht="63">
      <c r="A39" s="76" t="s">
        <v>25</v>
      </c>
      <c r="B39" s="32" t="s">
        <v>40</v>
      </c>
      <c r="C39" s="162" t="s">
        <v>19</v>
      </c>
      <c r="D39" s="37">
        <f>SUM(D40:D43)</f>
        <v>1175</v>
      </c>
      <c r="E39" s="37">
        <f>SUM(E40:E43)</f>
        <v>1688.1</v>
      </c>
      <c r="F39" s="39">
        <f t="shared" si="0"/>
        <v>143.7</v>
      </c>
    </row>
    <row r="40" spans="1:6" s="7" customFormat="1" ht="51.75" customHeight="1">
      <c r="A40" s="76" t="s">
        <v>120</v>
      </c>
      <c r="B40" s="32" t="s">
        <v>41</v>
      </c>
      <c r="C40" s="27" t="s">
        <v>116</v>
      </c>
      <c r="D40" s="37">
        <v>830</v>
      </c>
      <c r="E40" s="38">
        <v>1040</v>
      </c>
      <c r="F40" s="39">
        <f t="shared" si="0"/>
        <v>125.3</v>
      </c>
    </row>
    <row r="41" spans="1:6" s="7" customFormat="1" ht="51.75" customHeight="1">
      <c r="A41" s="76" t="s">
        <v>119</v>
      </c>
      <c r="B41" s="32" t="s">
        <v>41</v>
      </c>
      <c r="C41" s="27" t="s">
        <v>116</v>
      </c>
      <c r="D41" s="37">
        <v>240</v>
      </c>
      <c r="E41" s="38">
        <v>266.1</v>
      </c>
      <c r="F41" s="39">
        <f t="shared" si="0"/>
        <v>110.9</v>
      </c>
    </row>
    <row r="42" spans="1:6" s="7" customFormat="1" ht="51.75" customHeight="1">
      <c r="A42" s="76" t="s">
        <v>38</v>
      </c>
      <c r="B42" s="32" t="s">
        <v>41</v>
      </c>
      <c r="C42" s="27" t="s">
        <v>116</v>
      </c>
      <c r="D42" s="37">
        <v>73</v>
      </c>
      <c r="E42" s="38">
        <v>345</v>
      </c>
      <c r="F42" s="39">
        <f t="shared" si="0"/>
        <v>472.6</v>
      </c>
    </row>
    <row r="43" spans="1:6" s="7" customFormat="1" ht="54" customHeight="1">
      <c r="A43" s="76" t="s">
        <v>38</v>
      </c>
      <c r="B43" s="32" t="s">
        <v>42</v>
      </c>
      <c r="C43" s="27" t="s">
        <v>117</v>
      </c>
      <c r="D43" s="37">
        <v>32</v>
      </c>
      <c r="E43" s="38">
        <v>37</v>
      </c>
      <c r="F43" s="39">
        <f t="shared" si="0"/>
        <v>115.6</v>
      </c>
    </row>
    <row r="44" spans="1:6" s="7" customFormat="1" ht="20.25" customHeight="1">
      <c r="A44" s="79" t="s">
        <v>25</v>
      </c>
      <c r="B44" s="33" t="s">
        <v>43</v>
      </c>
      <c r="C44" s="15" t="s">
        <v>16</v>
      </c>
      <c r="D44" s="43">
        <f>D45</f>
        <v>15114.6</v>
      </c>
      <c r="E44" s="43">
        <f>E45</f>
        <v>13950.599999999999</v>
      </c>
      <c r="F44" s="36">
        <f t="shared" si="0"/>
        <v>92.3</v>
      </c>
    </row>
    <row r="45" spans="1:6" s="51" customFormat="1" ht="32.25" customHeight="1">
      <c r="A45" s="74" t="s">
        <v>25</v>
      </c>
      <c r="B45" s="45" t="s">
        <v>44</v>
      </c>
      <c r="C45" s="50" t="s">
        <v>15</v>
      </c>
      <c r="D45" s="47">
        <f>D46</f>
        <v>15114.6</v>
      </c>
      <c r="E45" s="47">
        <f>E46</f>
        <v>13950.599999999999</v>
      </c>
      <c r="F45" s="48">
        <f t="shared" si="0"/>
        <v>92.3</v>
      </c>
    </row>
    <row r="46" spans="1:6" s="44" customFormat="1" ht="28.5" customHeight="1">
      <c r="A46" s="79" t="s">
        <v>32</v>
      </c>
      <c r="B46" s="33" t="s">
        <v>48</v>
      </c>
      <c r="C46" s="28" t="s">
        <v>49</v>
      </c>
      <c r="D46" s="35">
        <f>D47+D51</f>
        <v>15114.6</v>
      </c>
      <c r="E46" s="35">
        <f>E47+E51</f>
        <v>13950.599999999999</v>
      </c>
      <c r="F46" s="36">
        <f t="shared" si="0"/>
        <v>92.3</v>
      </c>
    </row>
    <row r="47" spans="1:6" s="44" customFormat="1" ht="45.75" customHeight="1">
      <c r="A47" s="79" t="s">
        <v>32</v>
      </c>
      <c r="B47" s="33" t="s">
        <v>50</v>
      </c>
      <c r="C47" s="28" t="s">
        <v>51</v>
      </c>
      <c r="D47" s="35">
        <f>D48+D49</f>
        <v>3168.6</v>
      </c>
      <c r="E47" s="35">
        <f>E48+E49</f>
        <v>3116.7</v>
      </c>
      <c r="F47" s="36">
        <f t="shared" si="0"/>
        <v>98.4</v>
      </c>
    </row>
    <row r="48" spans="1:6" s="7" customFormat="1" ht="63" customHeight="1">
      <c r="A48" s="80" t="s">
        <v>32</v>
      </c>
      <c r="B48" s="34" t="s">
        <v>94</v>
      </c>
      <c r="C48" s="13" t="s">
        <v>96</v>
      </c>
      <c r="D48" s="37">
        <v>3163.6</v>
      </c>
      <c r="E48" s="42">
        <v>3111.7</v>
      </c>
      <c r="F48" s="39">
        <f t="shared" si="0"/>
        <v>98.4</v>
      </c>
    </row>
    <row r="49" spans="1:6" s="7" customFormat="1" ht="60.75" customHeight="1">
      <c r="A49" s="80" t="s">
        <v>32</v>
      </c>
      <c r="B49" s="34" t="s">
        <v>95</v>
      </c>
      <c r="C49" s="13" t="s">
        <v>97</v>
      </c>
      <c r="D49" s="37">
        <v>5</v>
      </c>
      <c r="E49" s="38">
        <v>5</v>
      </c>
      <c r="F49" s="41">
        <f t="shared" si="0"/>
        <v>100</v>
      </c>
    </row>
    <row r="50" spans="1:6" s="7" customFormat="1" ht="49.5" customHeight="1">
      <c r="A50" s="80" t="s">
        <v>32</v>
      </c>
      <c r="B50" s="33" t="s">
        <v>122</v>
      </c>
      <c r="C50" s="52" t="s">
        <v>123</v>
      </c>
      <c r="D50" s="35">
        <f>D51</f>
        <v>11946</v>
      </c>
      <c r="E50" s="55">
        <f>E51</f>
        <v>10833.9</v>
      </c>
      <c r="F50" s="36">
        <f t="shared" si="0"/>
        <v>90.7</v>
      </c>
    </row>
    <row r="51" spans="1:6" s="44" customFormat="1" ht="64.5" customHeight="1">
      <c r="A51" s="79" t="s">
        <v>32</v>
      </c>
      <c r="B51" s="33" t="s">
        <v>55</v>
      </c>
      <c r="C51" s="52" t="s">
        <v>121</v>
      </c>
      <c r="D51" s="35">
        <f>D52+D53</f>
        <v>11946</v>
      </c>
      <c r="E51" s="35">
        <f>E52+E53</f>
        <v>10833.9</v>
      </c>
      <c r="F51" s="36">
        <f t="shared" si="0"/>
        <v>90.7</v>
      </c>
    </row>
    <row r="52" spans="1:6" s="7" customFormat="1" ht="34.5" customHeight="1">
      <c r="A52" s="80" t="s">
        <v>32</v>
      </c>
      <c r="B52" s="34" t="s">
        <v>52</v>
      </c>
      <c r="C52" s="13" t="s">
        <v>98</v>
      </c>
      <c r="D52" s="37">
        <v>8601.2</v>
      </c>
      <c r="E52" s="42">
        <v>7932.8</v>
      </c>
      <c r="F52" s="39">
        <f t="shared" si="0"/>
        <v>92.2</v>
      </c>
    </row>
    <row r="53" spans="1:6" s="7" customFormat="1" ht="31.5">
      <c r="A53" s="76" t="s">
        <v>32</v>
      </c>
      <c r="B53" s="32" t="s">
        <v>53</v>
      </c>
      <c r="C53" s="13" t="s">
        <v>113</v>
      </c>
      <c r="D53" s="37">
        <v>3344.8</v>
      </c>
      <c r="E53" s="42">
        <v>2901.1</v>
      </c>
      <c r="F53" s="39">
        <f t="shared" si="0"/>
        <v>86.7</v>
      </c>
    </row>
    <row r="54" spans="1:6" s="20" customFormat="1" ht="21.75" customHeight="1">
      <c r="A54" s="180"/>
      <c r="B54" s="176"/>
      <c r="C54" s="177" t="s">
        <v>63</v>
      </c>
      <c r="D54" s="178">
        <f>D12+D44</f>
        <v>110642.6</v>
      </c>
      <c r="E54" s="178">
        <f>E12+E44</f>
        <v>112094.20000000001</v>
      </c>
      <c r="F54" s="179">
        <f t="shared" si="0"/>
        <v>101.3</v>
      </c>
    </row>
    <row r="55" ht="12.75">
      <c r="C55" s="16"/>
    </row>
  </sheetData>
  <sheetProtection/>
  <mergeCells count="1">
    <mergeCell ref="A11:B11"/>
  </mergeCells>
  <printOptions horizontalCentered="1"/>
  <pageMargins left="0.35433070866141736" right="0.31496062992125984" top="0.66" bottom="0.56" header="0.28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zoomScale="80" zoomScaleNormal="80" zoomScalePageLayoutView="0" workbookViewId="0" topLeftCell="B46">
      <selection activeCell="C21" sqref="C21"/>
    </sheetView>
  </sheetViews>
  <sheetFormatPr defaultColWidth="9.140625" defaultRowHeight="12.75"/>
  <cols>
    <col min="1" max="1" width="9.7109375" style="0" customWidth="1"/>
    <col min="2" max="2" width="84.8515625" style="0" customWidth="1"/>
    <col min="3" max="3" width="10.00390625" style="0" customWidth="1"/>
    <col min="4" max="4" width="11.421875" style="0" customWidth="1"/>
    <col min="5" max="5" width="11.140625" style="0" customWidth="1"/>
    <col min="6" max="6" width="10.421875" style="0" customWidth="1"/>
    <col min="7" max="7" width="13.28125" style="0" customWidth="1"/>
    <col min="8" max="8" width="12.28125" style="0" customWidth="1"/>
    <col min="9" max="9" width="12.57421875" style="0" customWidth="1"/>
    <col min="11" max="11" width="9.8515625" style="0" bestFit="1" customWidth="1"/>
  </cols>
  <sheetData>
    <row r="1" ht="18.75">
      <c r="B1" s="8" t="s">
        <v>233</v>
      </c>
    </row>
    <row r="2" spans="2:7" ht="18">
      <c r="B2" s="3"/>
      <c r="C2" s="3"/>
      <c r="G2" s="62"/>
    </row>
    <row r="3" spans="1:9" ht="12.75" customHeight="1">
      <c r="A3" s="185" t="s">
        <v>1</v>
      </c>
      <c r="B3" s="187" t="s">
        <v>65</v>
      </c>
      <c r="C3" s="187" t="s">
        <v>66</v>
      </c>
      <c r="D3" s="189" t="s">
        <v>67</v>
      </c>
      <c r="E3" s="189" t="s">
        <v>68</v>
      </c>
      <c r="F3" s="189" t="s">
        <v>69</v>
      </c>
      <c r="G3" s="193" t="s">
        <v>147</v>
      </c>
      <c r="H3" s="195" t="s">
        <v>60</v>
      </c>
      <c r="I3" s="191" t="s">
        <v>61</v>
      </c>
    </row>
    <row r="4" spans="1:9" ht="27" customHeight="1">
      <c r="A4" s="186"/>
      <c r="B4" s="188"/>
      <c r="C4" s="188"/>
      <c r="D4" s="190"/>
      <c r="E4" s="190"/>
      <c r="F4" s="190"/>
      <c r="G4" s="194"/>
      <c r="H4" s="196"/>
      <c r="I4" s="192"/>
    </row>
    <row r="5" spans="1:9" s="2" customFormat="1" ht="15.75">
      <c r="A5" s="85" t="s">
        <v>3</v>
      </c>
      <c r="B5" s="117" t="s">
        <v>70</v>
      </c>
      <c r="C5" s="132"/>
      <c r="D5" s="86"/>
      <c r="E5" s="133"/>
      <c r="F5" s="133"/>
      <c r="G5" s="134">
        <f>G6</f>
        <v>4499.5</v>
      </c>
      <c r="H5" s="135">
        <f>H6</f>
        <v>4497.9</v>
      </c>
      <c r="I5" s="130">
        <f>ROUND(H5/G5*100,1)</f>
        <v>100</v>
      </c>
    </row>
    <row r="6" spans="1:9" s="19" customFormat="1" ht="15.75">
      <c r="A6" s="81"/>
      <c r="B6" s="123" t="s">
        <v>173</v>
      </c>
      <c r="C6" s="88">
        <v>924</v>
      </c>
      <c r="D6" s="89">
        <v>100</v>
      </c>
      <c r="E6" s="90"/>
      <c r="F6" s="90"/>
      <c r="G6" s="91">
        <f>G7+G9+G17</f>
        <v>4499.5</v>
      </c>
      <c r="H6" s="91">
        <f>H7+H9+H17</f>
        <v>4497.9</v>
      </c>
      <c r="I6" s="130">
        <f aca="true" t="shared" si="0" ref="I6:I79">ROUND(H6/G6*100,1)</f>
        <v>100</v>
      </c>
    </row>
    <row r="7" spans="1:9" s="19" customFormat="1" ht="28.5">
      <c r="A7" s="81" t="s">
        <v>5</v>
      </c>
      <c r="B7" s="158" t="s">
        <v>150</v>
      </c>
      <c r="C7" s="92">
        <v>924</v>
      </c>
      <c r="D7" s="86">
        <v>102</v>
      </c>
      <c r="E7" s="90"/>
      <c r="F7" s="90"/>
      <c r="G7" s="91">
        <f>G8</f>
        <v>975.9</v>
      </c>
      <c r="H7" s="91">
        <f>H8</f>
        <v>975.4</v>
      </c>
      <c r="I7" s="130">
        <f t="shared" si="0"/>
        <v>99.9</v>
      </c>
    </row>
    <row r="8" spans="1:9" s="9" customFormat="1" ht="15">
      <c r="A8" s="115" t="s">
        <v>6</v>
      </c>
      <c r="B8" s="108" t="s">
        <v>165</v>
      </c>
      <c r="C8" s="93">
        <v>924</v>
      </c>
      <c r="D8" s="137">
        <v>102</v>
      </c>
      <c r="E8" s="136" t="s">
        <v>156</v>
      </c>
      <c r="F8" s="136" t="s">
        <v>164</v>
      </c>
      <c r="G8" s="116">
        <v>975.9</v>
      </c>
      <c r="H8" s="116">
        <v>975.4</v>
      </c>
      <c r="I8" s="129">
        <f t="shared" si="0"/>
        <v>99.9</v>
      </c>
    </row>
    <row r="9" spans="1:9" s="2" customFormat="1" ht="31.5" customHeight="1">
      <c r="A9" s="81" t="s">
        <v>7</v>
      </c>
      <c r="B9" s="158" t="s">
        <v>210</v>
      </c>
      <c r="C9" s="92">
        <v>924</v>
      </c>
      <c r="D9" s="86">
        <v>103</v>
      </c>
      <c r="E9" s="90"/>
      <c r="F9" s="90"/>
      <c r="G9" s="91">
        <v>3463.6</v>
      </c>
      <c r="H9" s="91">
        <f>H10+H11+H12+H13+H14+H15</f>
        <v>3462.5</v>
      </c>
      <c r="I9" s="130">
        <f t="shared" si="0"/>
        <v>100</v>
      </c>
    </row>
    <row r="10" spans="1:9" s="1" customFormat="1" ht="21" customHeight="1">
      <c r="A10" s="115" t="s">
        <v>14</v>
      </c>
      <c r="B10" s="108" t="s">
        <v>165</v>
      </c>
      <c r="C10" s="93">
        <v>924</v>
      </c>
      <c r="D10" s="137">
        <v>103</v>
      </c>
      <c r="E10" s="136" t="s">
        <v>157</v>
      </c>
      <c r="F10" s="136" t="s">
        <v>164</v>
      </c>
      <c r="G10" s="116">
        <v>883.6</v>
      </c>
      <c r="H10" s="116">
        <v>883.5</v>
      </c>
      <c r="I10" s="129">
        <f t="shared" si="0"/>
        <v>100</v>
      </c>
    </row>
    <row r="11" spans="1:9" s="1" customFormat="1" ht="32.25" customHeight="1">
      <c r="A11" s="115" t="s">
        <v>221</v>
      </c>
      <c r="B11" s="110" t="s">
        <v>211</v>
      </c>
      <c r="C11" s="93">
        <v>924</v>
      </c>
      <c r="D11" s="137">
        <v>103</v>
      </c>
      <c r="E11" s="136" t="s">
        <v>166</v>
      </c>
      <c r="F11" s="136" t="s">
        <v>167</v>
      </c>
      <c r="G11" s="116">
        <v>220.4</v>
      </c>
      <c r="H11" s="116">
        <v>220.3</v>
      </c>
      <c r="I11" s="129">
        <f t="shared" si="0"/>
        <v>100</v>
      </c>
    </row>
    <row r="12" spans="1:9" s="1" customFormat="1" ht="15.75" customHeight="1">
      <c r="A12" s="115" t="s">
        <v>195</v>
      </c>
      <c r="B12" s="108" t="s">
        <v>165</v>
      </c>
      <c r="C12" s="93">
        <v>924</v>
      </c>
      <c r="D12" s="137">
        <v>103</v>
      </c>
      <c r="E12" s="136" t="s">
        <v>168</v>
      </c>
      <c r="F12" s="136" t="s">
        <v>164</v>
      </c>
      <c r="G12" s="116">
        <v>2265.5</v>
      </c>
      <c r="H12" s="116">
        <v>2265</v>
      </c>
      <c r="I12" s="129">
        <f t="shared" si="0"/>
        <v>100</v>
      </c>
    </row>
    <row r="13" spans="1:9" s="1" customFormat="1" ht="15.75" customHeight="1">
      <c r="A13" s="115" t="s">
        <v>196</v>
      </c>
      <c r="B13" s="108" t="s">
        <v>169</v>
      </c>
      <c r="C13" s="93">
        <v>924</v>
      </c>
      <c r="D13" s="137">
        <v>103</v>
      </c>
      <c r="E13" s="136" t="s">
        <v>168</v>
      </c>
      <c r="F13" s="136" t="s">
        <v>170</v>
      </c>
      <c r="G13" s="116">
        <v>60</v>
      </c>
      <c r="H13" s="116">
        <v>60</v>
      </c>
      <c r="I13" s="129">
        <f t="shared" si="0"/>
        <v>100</v>
      </c>
    </row>
    <row r="14" spans="1:9" s="1" customFormat="1" ht="15.75" customHeight="1">
      <c r="A14" s="115" t="s">
        <v>197</v>
      </c>
      <c r="B14" s="108" t="s">
        <v>171</v>
      </c>
      <c r="C14" s="93">
        <v>924</v>
      </c>
      <c r="D14" s="137">
        <v>103</v>
      </c>
      <c r="E14" s="136" t="s">
        <v>168</v>
      </c>
      <c r="F14" s="136" t="s">
        <v>172</v>
      </c>
      <c r="G14" s="116">
        <v>33.9</v>
      </c>
      <c r="H14" s="116">
        <v>33.6</v>
      </c>
      <c r="I14" s="129">
        <f t="shared" si="0"/>
        <v>99.1</v>
      </c>
    </row>
    <row r="15" spans="1:9" s="1" customFormat="1" ht="15.75" customHeight="1">
      <c r="A15" s="115" t="s">
        <v>198</v>
      </c>
      <c r="B15" s="109" t="s">
        <v>174</v>
      </c>
      <c r="C15" s="138">
        <v>924</v>
      </c>
      <c r="D15" s="112">
        <v>103</v>
      </c>
      <c r="E15" s="136" t="s">
        <v>168</v>
      </c>
      <c r="F15" s="113" t="s">
        <v>175</v>
      </c>
      <c r="G15" s="116">
        <v>0.2</v>
      </c>
      <c r="H15" s="116">
        <v>0.1</v>
      </c>
      <c r="I15" s="129">
        <f t="shared" si="0"/>
        <v>50</v>
      </c>
    </row>
    <row r="16" spans="1:9" s="164" customFormat="1" ht="15.75" customHeight="1">
      <c r="A16" s="81" t="s">
        <v>223</v>
      </c>
      <c r="B16" s="159" t="s">
        <v>71</v>
      </c>
      <c r="C16" s="139">
        <v>924</v>
      </c>
      <c r="D16" s="140">
        <v>113</v>
      </c>
      <c r="E16" s="90"/>
      <c r="F16" s="141"/>
      <c r="G16" s="91">
        <f>G17</f>
        <v>60</v>
      </c>
      <c r="H16" s="91">
        <f>H17</f>
        <v>60</v>
      </c>
      <c r="I16" s="130">
        <f t="shared" si="0"/>
        <v>100</v>
      </c>
    </row>
    <row r="17" spans="1:9" s="1" customFormat="1" ht="15.75" customHeight="1">
      <c r="A17" s="163" t="s">
        <v>225</v>
      </c>
      <c r="B17" s="109" t="s">
        <v>174</v>
      </c>
      <c r="C17" s="138">
        <v>924</v>
      </c>
      <c r="D17" s="112">
        <v>113</v>
      </c>
      <c r="E17" s="136" t="s">
        <v>183</v>
      </c>
      <c r="F17" s="113" t="s">
        <v>175</v>
      </c>
      <c r="G17" s="116">
        <v>60</v>
      </c>
      <c r="H17" s="116">
        <v>60</v>
      </c>
      <c r="I17" s="129">
        <f t="shared" si="0"/>
        <v>100</v>
      </c>
    </row>
    <row r="18" spans="1:9" s="2" customFormat="1" ht="15.75">
      <c r="A18" s="81" t="s">
        <v>9</v>
      </c>
      <c r="B18" s="169" t="s">
        <v>72</v>
      </c>
      <c r="C18" s="170"/>
      <c r="D18" s="171"/>
      <c r="E18" s="172"/>
      <c r="F18" s="172"/>
      <c r="G18" s="173">
        <f>G19+G35+G38+G50+G53+G62+G67+G73+G76</f>
        <v>114279.20000000001</v>
      </c>
      <c r="H18" s="173">
        <f>H19+H35+H38+H50+H53+H62+H67+H73+H76</f>
        <v>113098.4</v>
      </c>
      <c r="I18" s="174">
        <f t="shared" si="0"/>
        <v>99</v>
      </c>
    </row>
    <row r="19" spans="1:9" s="2" customFormat="1" ht="15.75">
      <c r="A19" s="81"/>
      <c r="B19" s="124" t="s">
        <v>173</v>
      </c>
      <c r="C19" s="92">
        <v>969</v>
      </c>
      <c r="D19" s="86">
        <v>100</v>
      </c>
      <c r="E19" s="136"/>
      <c r="F19" s="142"/>
      <c r="G19" s="91">
        <f>G20+G29</f>
        <v>16671</v>
      </c>
      <c r="H19" s="91">
        <f>H20+H29</f>
        <v>16660.300000000003</v>
      </c>
      <c r="I19" s="130">
        <f t="shared" si="0"/>
        <v>99.9</v>
      </c>
    </row>
    <row r="20" spans="1:11" s="18" customFormat="1" ht="30.75" customHeight="1">
      <c r="A20" s="81" t="s">
        <v>11</v>
      </c>
      <c r="B20" s="158" t="s">
        <v>73</v>
      </c>
      <c r="C20" s="92">
        <v>969</v>
      </c>
      <c r="D20" s="90" t="s">
        <v>130</v>
      </c>
      <c r="E20" s="90"/>
      <c r="F20" s="91"/>
      <c r="G20" s="167">
        <f>G21+G22+G23+G24+G25+G26+G27+G28</f>
        <v>15836.2</v>
      </c>
      <c r="H20" s="167">
        <f>H21+H22+H23+H24+H25+H26+H27+H28</f>
        <v>15825.900000000001</v>
      </c>
      <c r="I20" s="130">
        <f t="shared" si="0"/>
        <v>99.9</v>
      </c>
      <c r="K20" s="82"/>
    </row>
    <row r="21" spans="1:11" s="1" customFormat="1" ht="18.75" customHeight="1">
      <c r="A21" s="115" t="s">
        <v>75</v>
      </c>
      <c r="B21" s="108" t="s">
        <v>165</v>
      </c>
      <c r="C21" s="93">
        <v>969</v>
      </c>
      <c r="D21" s="136" t="s">
        <v>130</v>
      </c>
      <c r="E21" s="136" t="s">
        <v>176</v>
      </c>
      <c r="F21" s="143">
        <v>121</v>
      </c>
      <c r="G21" s="116">
        <v>1041.1</v>
      </c>
      <c r="H21" s="116">
        <v>1040.7</v>
      </c>
      <c r="I21" s="129">
        <f t="shared" si="0"/>
        <v>100</v>
      </c>
      <c r="K21" s="63"/>
    </row>
    <row r="22" spans="1:9" s="1" customFormat="1" ht="15">
      <c r="A22" s="115" t="s">
        <v>131</v>
      </c>
      <c r="B22" s="108" t="s">
        <v>165</v>
      </c>
      <c r="C22" s="93">
        <v>969</v>
      </c>
      <c r="D22" s="136" t="s">
        <v>130</v>
      </c>
      <c r="E22" s="136" t="s">
        <v>177</v>
      </c>
      <c r="F22" s="95">
        <v>121</v>
      </c>
      <c r="G22" s="116">
        <v>13140.3</v>
      </c>
      <c r="H22" s="116">
        <v>13136.2</v>
      </c>
      <c r="I22" s="129">
        <f t="shared" si="0"/>
        <v>100</v>
      </c>
    </row>
    <row r="23" spans="1:9" s="1" customFormat="1" ht="15">
      <c r="A23" s="115" t="s">
        <v>189</v>
      </c>
      <c r="B23" s="108" t="s">
        <v>178</v>
      </c>
      <c r="C23" s="93">
        <v>969</v>
      </c>
      <c r="D23" s="136" t="s">
        <v>130</v>
      </c>
      <c r="E23" s="136" t="s">
        <v>177</v>
      </c>
      <c r="F23" s="95">
        <v>122</v>
      </c>
      <c r="G23" s="116">
        <v>0.4</v>
      </c>
      <c r="H23" s="116">
        <v>0.4</v>
      </c>
      <c r="I23" s="129">
        <f t="shared" si="0"/>
        <v>100</v>
      </c>
    </row>
    <row r="24" spans="1:9" s="1" customFormat="1" ht="15">
      <c r="A24" s="115" t="s">
        <v>190</v>
      </c>
      <c r="B24" s="108" t="s">
        <v>169</v>
      </c>
      <c r="C24" s="93">
        <v>969</v>
      </c>
      <c r="D24" s="136" t="s">
        <v>130</v>
      </c>
      <c r="E24" s="136" t="s">
        <v>177</v>
      </c>
      <c r="F24" s="95">
        <v>242</v>
      </c>
      <c r="G24" s="116">
        <v>499.7</v>
      </c>
      <c r="H24" s="116">
        <v>495.6</v>
      </c>
      <c r="I24" s="129">
        <f t="shared" si="0"/>
        <v>99.2</v>
      </c>
    </row>
    <row r="25" spans="1:11" s="1" customFormat="1" ht="15">
      <c r="A25" s="115" t="s">
        <v>191</v>
      </c>
      <c r="B25" s="108" t="s">
        <v>171</v>
      </c>
      <c r="C25" s="93">
        <v>969</v>
      </c>
      <c r="D25" s="136" t="s">
        <v>130</v>
      </c>
      <c r="E25" s="136" t="s">
        <v>177</v>
      </c>
      <c r="F25" s="95">
        <v>244</v>
      </c>
      <c r="G25" s="116">
        <v>1115.7</v>
      </c>
      <c r="H25" s="116">
        <v>1114.1</v>
      </c>
      <c r="I25" s="129">
        <f t="shared" si="0"/>
        <v>99.9</v>
      </c>
      <c r="K25" s="63"/>
    </row>
    <row r="26" spans="1:11" s="1" customFormat="1" ht="15">
      <c r="A26" s="115" t="s">
        <v>192</v>
      </c>
      <c r="B26" s="108" t="s">
        <v>179</v>
      </c>
      <c r="C26" s="93">
        <v>969</v>
      </c>
      <c r="D26" s="136" t="s">
        <v>130</v>
      </c>
      <c r="E26" s="136" t="s">
        <v>177</v>
      </c>
      <c r="F26" s="95">
        <v>851</v>
      </c>
      <c r="G26" s="116">
        <v>14.1</v>
      </c>
      <c r="H26" s="116">
        <v>14.1</v>
      </c>
      <c r="I26" s="129">
        <f t="shared" si="0"/>
        <v>100</v>
      </c>
      <c r="K26" s="63"/>
    </row>
    <row r="27" spans="1:11" s="1" customFormat="1" ht="15">
      <c r="A27" s="115" t="s">
        <v>193</v>
      </c>
      <c r="B27" s="109" t="s">
        <v>174</v>
      </c>
      <c r="C27" s="93">
        <v>969</v>
      </c>
      <c r="D27" s="136" t="s">
        <v>130</v>
      </c>
      <c r="E27" s="136" t="s">
        <v>177</v>
      </c>
      <c r="F27" s="95">
        <v>852</v>
      </c>
      <c r="G27" s="116">
        <v>19.9</v>
      </c>
      <c r="H27" s="116">
        <v>19.8</v>
      </c>
      <c r="I27" s="129">
        <f t="shared" si="0"/>
        <v>99.5</v>
      </c>
      <c r="K27" s="63"/>
    </row>
    <row r="28" spans="1:11" s="1" customFormat="1" ht="30">
      <c r="A28" s="115" t="s">
        <v>194</v>
      </c>
      <c r="B28" s="111" t="s">
        <v>180</v>
      </c>
      <c r="C28" s="93">
        <v>969</v>
      </c>
      <c r="D28" s="112">
        <v>104</v>
      </c>
      <c r="E28" s="113" t="s">
        <v>228</v>
      </c>
      <c r="F28" s="95">
        <v>598</v>
      </c>
      <c r="G28" s="116">
        <v>5</v>
      </c>
      <c r="H28" s="116">
        <v>5</v>
      </c>
      <c r="I28" s="129">
        <f t="shared" si="0"/>
        <v>100</v>
      </c>
      <c r="K28" s="63"/>
    </row>
    <row r="29" spans="1:9" s="17" customFormat="1" ht="14.25">
      <c r="A29" s="81" t="s">
        <v>100</v>
      </c>
      <c r="B29" s="159" t="s">
        <v>71</v>
      </c>
      <c r="C29" s="92">
        <v>969</v>
      </c>
      <c r="D29" s="90" t="s">
        <v>132</v>
      </c>
      <c r="E29" s="90"/>
      <c r="F29" s="94"/>
      <c r="G29" s="167">
        <f>G30+G31+G32+G33+G34</f>
        <v>834.8</v>
      </c>
      <c r="H29" s="167">
        <f>H30+H31+H32+H33+H34</f>
        <v>834.4</v>
      </c>
      <c r="I29" s="130">
        <f t="shared" si="0"/>
        <v>100</v>
      </c>
    </row>
    <row r="30" spans="1:9" s="1" customFormat="1" ht="18" customHeight="1">
      <c r="A30" s="115" t="s">
        <v>101</v>
      </c>
      <c r="B30" s="108" t="s">
        <v>149</v>
      </c>
      <c r="C30" s="114">
        <v>969</v>
      </c>
      <c r="D30" s="112">
        <v>113</v>
      </c>
      <c r="E30" s="113" t="s">
        <v>227</v>
      </c>
      <c r="F30" s="113" t="s">
        <v>181</v>
      </c>
      <c r="G30" s="116">
        <v>250</v>
      </c>
      <c r="H30" s="116">
        <v>250</v>
      </c>
      <c r="I30" s="129">
        <f t="shared" si="0"/>
        <v>100</v>
      </c>
    </row>
    <row r="31" spans="1:9" s="1" customFormat="1" ht="15">
      <c r="A31" s="115" t="s">
        <v>152</v>
      </c>
      <c r="B31" s="108" t="s">
        <v>171</v>
      </c>
      <c r="C31" s="93">
        <v>969</v>
      </c>
      <c r="D31" s="136" t="s">
        <v>132</v>
      </c>
      <c r="E31" s="136" t="s">
        <v>182</v>
      </c>
      <c r="F31" s="95">
        <v>244</v>
      </c>
      <c r="G31" s="116">
        <v>330</v>
      </c>
      <c r="H31" s="131">
        <v>330</v>
      </c>
      <c r="I31" s="129">
        <f t="shared" si="0"/>
        <v>100</v>
      </c>
    </row>
    <row r="32" spans="1:9" s="1" customFormat="1" ht="15">
      <c r="A32" s="115" t="s">
        <v>186</v>
      </c>
      <c r="B32" s="108" t="s">
        <v>169</v>
      </c>
      <c r="C32" s="93">
        <v>969</v>
      </c>
      <c r="D32" s="136" t="s">
        <v>132</v>
      </c>
      <c r="E32" s="136" t="s">
        <v>184</v>
      </c>
      <c r="F32" s="95">
        <v>242</v>
      </c>
      <c r="G32" s="116">
        <v>120.3</v>
      </c>
      <c r="H32" s="131">
        <v>120.3</v>
      </c>
      <c r="I32" s="129">
        <f t="shared" si="0"/>
        <v>100</v>
      </c>
    </row>
    <row r="33" spans="1:9" s="1" customFormat="1" ht="15">
      <c r="A33" s="115" t="s">
        <v>187</v>
      </c>
      <c r="B33" s="108" t="s">
        <v>171</v>
      </c>
      <c r="C33" s="93">
        <v>969</v>
      </c>
      <c r="D33" s="136" t="s">
        <v>132</v>
      </c>
      <c r="E33" s="136" t="s">
        <v>184</v>
      </c>
      <c r="F33" s="95">
        <v>244</v>
      </c>
      <c r="G33" s="116">
        <v>115</v>
      </c>
      <c r="H33" s="131">
        <v>114.6</v>
      </c>
      <c r="I33" s="129">
        <f t="shared" si="0"/>
        <v>99.7</v>
      </c>
    </row>
    <row r="34" spans="1:9" s="1" customFormat="1" ht="15">
      <c r="A34" s="115" t="s">
        <v>188</v>
      </c>
      <c r="B34" s="108" t="s">
        <v>171</v>
      </c>
      <c r="C34" s="93">
        <v>969</v>
      </c>
      <c r="D34" s="136" t="s">
        <v>132</v>
      </c>
      <c r="E34" s="136" t="s">
        <v>185</v>
      </c>
      <c r="F34" s="95">
        <v>244</v>
      </c>
      <c r="G34" s="116">
        <v>19.5</v>
      </c>
      <c r="H34" s="131">
        <v>19.5</v>
      </c>
      <c r="I34" s="129">
        <f t="shared" si="0"/>
        <v>100</v>
      </c>
    </row>
    <row r="35" spans="1:9" s="17" customFormat="1" ht="34.5" customHeight="1">
      <c r="A35" s="81" t="s">
        <v>102</v>
      </c>
      <c r="B35" s="121" t="s">
        <v>74</v>
      </c>
      <c r="C35" s="96">
        <v>969</v>
      </c>
      <c r="D35" s="89">
        <v>300</v>
      </c>
      <c r="E35" s="90"/>
      <c r="F35" s="95"/>
      <c r="G35" s="167">
        <f>G36</f>
        <v>105.5</v>
      </c>
      <c r="H35" s="168">
        <f>H36</f>
        <v>105.2</v>
      </c>
      <c r="I35" s="130">
        <f t="shared" si="0"/>
        <v>99.7</v>
      </c>
    </row>
    <row r="36" spans="1:9" s="5" customFormat="1" ht="31.5" customHeight="1">
      <c r="A36" s="115" t="s">
        <v>103</v>
      </c>
      <c r="B36" s="160" t="s">
        <v>118</v>
      </c>
      <c r="C36" s="96">
        <v>969</v>
      </c>
      <c r="D36" s="89">
        <v>309</v>
      </c>
      <c r="E36" s="90"/>
      <c r="F36" s="94"/>
      <c r="G36" s="91">
        <f>G37</f>
        <v>105.5</v>
      </c>
      <c r="H36" s="97">
        <f>H37</f>
        <v>105.2</v>
      </c>
      <c r="I36" s="130">
        <f t="shared" si="0"/>
        <v>99.7</v>
      </c>
    </row>
    <row r="37" spans="1:9" s="1" customFormat="1" ht="15">
      <c r="A37" s="115" t="s">
        <v>103</v>
      </c>
      <c r="B37" s="110" t="s">
        <v>148</v>
      </c>
      <c r="C37" s="144">
        <v>969</v>
      </c>
      <c r="D37" s="122">
        <v>309</v>
      </c>
      <c r="E37" s="136" t="s">
        <v>209</v>
      </c>
      <c r="F37" s="95">
        <v>244</v>
      </c>
      <c r="G37" s="116">
        <v>105.5</v>
      </c>
      <c r="H37" s="131">
        <v>105.2</v>
      </c>
      <c r="I37" s="129">
        <f t="shared" si="0"/>
        <v>99.7</v>
      </c>
    </row>
    <row r="38" spans="1:9" s="17" customFormat="1" ht="15.75">
      <c r="A38" s="81"/>
      <c r="B38" s="121" t="s">
        <v>76</v>
      </c>
      <c r="C38" s="92">
        <v>969</v>
      </c>
      <c r="D38" s="89">
        <v>500</v>
      </c>
      <c r="E38" s="90"/>
      <c r="F38" s="94"/>
      <c r="G38" s="167">
        <f>G39</f>
        <v>68443</v>
      </c>
      <c r="H38" s="167">
        <f>H39</f>
        <v>68440.9</v>
      </c>
      <c r="I38" s="130">
        <f t="shared" si="0"/>
        <v>100</v>
      </c>
    </row>
    <row r="39" spans="1:9" s="18" customFormat="1" ht="15.75" customHeight="1">
      <c r="A39" s="81" t="s">
        <v>133</v>
      </c>
      <c r="B39" s="87" t="s">
        <v>77</v>
      </c>
      <c r="C39" s="92">
        <v>969</v>
      </c>
      <c r="D39" s="89">
        <v>503</v>
      </c>
      <c r="E39" s="90"/>
      <c r="F39" s="94"/>
      <c r="G39" s="91">
        <f>SUM(G40:G49)</f>
        <v>68443</v>
      </c>
      <c r="H39" s="97">
        <f>H40+H41+H42+H43+H44+H45+H46+H47+H48+H49</f>
        <v>68440.9</v>
      </c>
      <c r="I39" s="130">
        <f t="shared" si="0"/>
        <v>100</v>
      </c>
    </row>
    <row r="40" spans="1:9" s="1" customFormat="1" ht="15.75" customHeight="1">
      <c r="A40" s="115" t="s">
        <v>134</v>
      </c>
      <c r="B40" s="108" t="s">
        <v>171</v>
      </c>
      <c r="C40" s="93">
        <v>969</v>
      </c>
      <c r="D40" s="122">
        <v>503</v>
      </c>
      <c r="E40" s="136" t="s">
        <v>199</v>
      </c>
      <c r="F40" s="95">
        <v>244</v>
      </c>
      <c r="G40" s="116">
        <v>23652</v>
      </c>
      <c r="H40" s="116">
        <v>23651.8</v>
      </c>
      <c r="I40" s="129">
        <f t="shared" si="0"/>
        <v>100</v>
      </c>
    </row>
    <row r="41" spans="1:9" s="1" customFormat="1" ht="15.75" customHeight="1">
      <c r="A41" s="115" t="s">
        <v>237</v>
      </c>
      <c r="B41" s="108" t="s">
        <v>171</v>
      </c>
      <c r="C41" s="93">
        <v>969</v>
      </c>
      <c r="D41" s="122">
        <v>503</v>
      </c>
      <c r="E41" s="136" t="s">
        <v>200</v>
      </c>
      <c r="F41" s="95">
        <v>244</v>
      </c>
      <c r="G41" s="116">
        <v>5588.1</v>
      </c>
      <c r="H41" s="116">
        <v>5587.8</v>
      </c>
      <c r="I41" s="129">
        <f t="shared" si="0"/>
        <v>100</v>
      </c>
    </row>
    <row r="42" spans="1:9" s="1" customFormat="1" ht="15.75" customHeight="1">
      <c r="A42" s="115" t="s">
        <v>238</v>
      </c>
      <c r="B42" s="108" t="s">
        <v>171</v>
      </c>
      <c r="C42" s="93">
        <v>969</v>
      </c>
      <c r="D42" s="122">
        <v>503</v>
      </c>
      <c r="E42" s="136" t="s">
        <v>201</v>
      </c>
      <c r="F42" s="95">
        <v>244</v>
      </c>
      <c r="G42" s="116">
        <v>1133</v>
      </c>
      <c r="H42" s="116">
        <v>1132.3</v>
      </c>
      <c r="I42" s="129">
        <f t="shared" si="0"/>
        <v>99.9</v>
      </c>
    </row>
    <row r="43" spans="1:9" s="1" customFormat="1" ht="15.75" customHeight="1">
      <c r="A43" s="115" t="s">
        <v>239</v>
      </c>
      <c r="B43" s="108" t="s">
        <v>171</v>
      </c>
      <c r="C43" s="93">
        <v>969</v>
      </c>
      <c r="D43" s="122">
        <v>503</v>
      </c>
      <c r="E43" s="136" t="s">
        <v>202</v>
      </c>
      <c r="F43" s="95">
        <v>244</v>
      </c>
      <c r="G43" s="116">
        <v>33009.2</v>
      </c>
      <c r="H43" s="116">
        <v>33009.2</v>
      </c>
      <c r="I43" s="129">
        <f t="shared" si="0"/>
        <v>100</v>
      </c>
    </row>
    <row r="44" spans="1:9" s="1" customFormat="1" ht="15.75" customHeight="1">
      <c r="A44" s="115" t="s">
        <v>240</v>
      </c>
      <c r="B44" s="108" t="s">
        <v>171</v>
      </c>
      <c r="C44" s="93">
        <v>969</v>
      </c>
      <c r="D44" s="122">
        <v>503</v>
      </c>
      <c r="E44" s="136" t="s">
        <v>203</v>
      </c>
      <c r="F44" s="95">
        <v>244</v>
      </c>
      <c r="G44" s="116">
        <v>160</v>
      </c>
      <c r="H44" s="116">
        <v>160</v>
      </c>
      <c r="I44" s="129">
        <f t="shared" si="0"/>
        <v>100</v>
      </c>
    </row>
    <row r="45" spans="1:9" s="1" customFormat="1" ht="15.75" customHeight="1">
      <c r="A45" s="115" t="s">
        <v>241</v>
      </c>
      <c r="B45" s="108" t="s">
        <v>171</v>
      </c>
      <c r="C45" s="93">
        <v>969</v>
      </c>
      <c r="D45" s="122">
        <v>503</v>
      </c>
      <c r="E45" s="136" t="s">
        <v>204</v>
      </c>
      <c r="F45" s="95">
        <v>244</v>
      </c>
      <c r="G45" s="116">
        <v>240</v>
      </c>
      <c r="H45" s="116">
        <v>240</v>
      </c>
      <c r="I45" s="129">
        <f t="shared" si="0"/>
        <v>100</v>
      </c>
    </row>
    <row r="46" spans="1:9" s="1" customFormat="1" ht="15.75" customHeight="1">
      <c r="A46" s="115" t="s">
        <v>242</v>
      </c>
      <c r="B46" s="108" t="s">
        <v>171</v>
      </c>
      <c r="C46" s="93">
        <v>969</v>
      </c>
      <c r="D46" s="122">
        <v>503</v>
      </c>
      <c r="E46" s="136" t="s">
        <v>205</v>
      </c>
      <c r="F46" s="95">
        <v>244</v>
      </c>
      <c r="G46" s="116">
        <v>1262.3</v>
      </c>
      <c r="H46" s="116">
        <v>1261.5</v>
      </c>
      <c r="I46" s="129">
        <f t="shared" si="0"/>
        <v>99.9</v>
      </c>
    </row>
    <row r="47" spans="1:9" s="1" customFormat="1" ht="15.75" customHeight="1">
      <c r="A47" s="115" t="s">
        <v>243</v>
      </c>
      <c r="B47" s="108" t="s">
        <v>171</v>
      </c>
      <c r="C47" s="93">
        <v>969</v>
      </c>
      <c r="D47" s="122">
        <v>503</v>
      </c>
      <c r="E47" s="136" t="s">
        <v>206</v>
      </c>
      <c r="F47" s="95">
        <v>244</v>
      </c>
      <c r="G47" s="116">
        <v>100</v>
      </c>
      <c r="H47" s="116">
        <v>100</v>
      </c>
      <c r="I47" s="129">
        <f t="shared" si="0"/>
        <v>100</v>
      </c>
    </row>
    <row r="48" spans="1:9" s="1" customFormat="1" ht="15.75" customHeight="1">
      <c r="A48" s="115" t="s">
        <v>244</v>
      </c>
      <c r="B48" s="108" t="s">
        <v>171</v>
      </c>
      <c r="C48" s="93">
        <v>969</v>
      </c>
      <c r="D48" s="122">
        <v>503</v>
      </c>
      <c r="E48" s="136" t="s">
        <v>207</v>
      </c>
      <c r="F48" s="95">
        <v>244</v>
      </c>
      <c r="G48" s="116">
        <v>108</v>
      </c>
      <c r="H48" s="116">
        <v>108</v>
      </c>
      <c r="I48" s="129">
        <f t="shared" si="0"/>
        <v>100</v>
      </c>
    </row>
    <row r="49" spans="1:9" s="1" customFormat="1" ht="15.75" customHeight="1">
      <c r="A49" s="115" t="s">
        <v>245</v>
      </c>
      <c r="B49" s="108" t="s">
        <v>171</v>
      </c>
      <c r="C49" s="93">
        <v>969</v>
      </c>
      <c r="D49" s="122">
        <v>503</v>
      </c>
      <c r="E49" s="136" t="s">
        <v>208</v>
      </c>
      <c r="F49" s="95">
        <v>244</v>
      </c>
      <c r="G49" s="116">
        <v>3190.4</v>
      </c>
      <c r="H49" s="116">
        <v>3190.3</v>
      </c>
      <c r="I49" s="129">
        <f t="shared" si="0"/>
        <v>100</v>
      </c>
    </row>
    <row r="50" spans="1:9" s="5" customFormat="1" ht="18.75" customHeight="1">
      <c r="A50" s="81"/>
      <c r="B50" s="121" t="s">
        <v>99</v>
      </c>
      <c r="C50" s="92">
        <v>969</v>
      </c>
      <c r="D50" s="89">
        <v>600</v>
      </c>
      <c r="E50" s="90"/>
      <c r="F50" s="94"/>
      <c r="G50" s="167">
        <f>G51</f>
        <v>17.5</v>
      </c>
      <c r="H50" s="168">
        <f>H51</f>
        <v>16.8</v>
      </c>
      <c r="I50" s="130">
        <f t="shared" si="0"/>
        <v>96</v>
      </c>
    </row>
    <row r="51" spans="1:9" s="18" customFormat="1" ht="20.25" customHeight="1">
      <c r="A51" s="81" t="s">
        <v>153</v>
      </c>
      <c r="B51" s="161" t="s">
        <v>212</v>
      </c>
      <c r="C51" s="96">
        <v>969</v>
      </c>
      <c r="D51" s="89">
        <v>605</v>
      </c>
      <c r="E51" s="90"/>
      <c r="F51" s="94"/>
      <c r="G51" s="91">
        <f>G52</f>
        <v>17.5</v>
      </c>
      <c r="H51" s="97">
        <f>H52</f>
        <v>16.8</v>
      </c>
      <c r="I51" s="130">
        <f t="shared" si="0"/>
        <v>96</v>
      </c>
    </row>
    <row r="52" spans="1:9" s="1" customFormat="1" ht="18.75" customHeight="1">
      <c r="A52" s="115" t="s">
        <v>222</v>
      </c>
      <c r="B52" s="108" t="s">
        <v>171</v>
      </c>
      <c r="C52" s="145">
        <v>969</v>
      </c>
      <c r="D52" s="122">
        <v>605</v>
      </c>
      <c r="E52" s="136" t="s">
        <v>213</v>
      </c>
      <c r="F52" s="95">
        <v>244</v>
      </c>
      <c r="G52" s="116">
        <v>17.5</v>
      </c>
      <c r="H52" s="131">
        <v>16.8</v>
      </c>
      <c r="I52" s="129">
        <f t="shared" si="0"/>
        <v>96</v>
      </c>
    </row>
    <row r="53" spans="1:9" s="18" customFormat="1" ht="15" customHeight="1">
      <c r="A53" s="81"/>
      <c r="B53" s="121" t="s">
        <v>78</v>
      </c>
      <c r="C53" s="92">
        <v>969</v>
      </c>
      <c r="D53" s="89">
        <v>700</v>
      </c>
      <c r="E53" s="90"/>
      <c r="F53" s="94"/>
      <c r="G53" s="167">
        <f>G54</f>
        <v>1975.7999999999997</v>
      </c>
      <c r="H53" s="167">
        <f>H54</f>
        <v>1975.6999999999998</v>
      </c>
      <c r="I53" s="130">
        <f t="shared" si="0"/>
        <v>100</v>
      </c>
    </row>
    <row r="54" spans="1:9" s="83" customFormat="1" ht="18.75" customHeight="1">
      <c r="A54" s="81" t="s">
        <v>135</v>
      </c>
      <c r="B54" s="158" t="s">
        <v>79</v>
      </c>
      <c r="C54" s="92">
        <v>969</v>
      </c>
      <c r="D54" s="89">
        <v>707</v>
      </c>
      <c r="E54" s="90"/>
      <c r="F54" s="94"/>
      <c r="G54" s="91">
        <f>G55+G56+G57+G58+G59+G60+G61</f>
        <v>1975.7999999999997</v>
      </c>
      <c r="H54" s="91">
        <f>H55+H56+H57+H58+H59+H60+H61</f>
        <v>1975.6999999999998</v>
      </c>
      <c r="I54" s="130">
        <f t="shared" si="0"/>
        <v>100</v>
      </c>
    </row>
    <row r="55" spans="1:9" s="9" customFormat="1" ht="17.25" customHeight="1">
      <c r="A55" s="115" t="s">
        <v>246</v>
      </c>
      <c r="B55" s="108" t="s">
        <v>171</v>
      </c>
      <c r="C55" s="93">
        <v>969</v>
      </c>
      <c r="D55" s="122">
        <v>707</v>
      </c>
      <c r="E55" s="136" t="s">
        <v>226</v>
      </c>
      <c r="F55" s="95">
        <v>244</v>
      </c>
      <c r="G55" s="116">
        <v>802.5</v>
      </c>
      <c r="H55" s="131">
        <v>802.5</v>
      </c>
      <c r="I55" s="129">
        <f t="shared" si="0"/>
        <v>100</v>
      </c>
    </row>
    <row r="56" spans="1:9" s="9" customFormat="1" ht="20.25" customHeight="1">
      <c r="A56" s="115" t="s">
        <v>247</v>
      </c>
      <c r="B56" s="108" t="s">
        <v>169</v>
      </c>
      <c r="C56" s="118">
        <v>969</v>
      </c>
      <c r="D56" s="119">
        <v>707</v>
      </c>
      <c r="E56" s="120" t="s">
        <v>229</v>
      </c>
      <c r="F56" s="120" t="s">
        <v>170</v>
      </c>
      <c r="G56" s="116">
        <v>7.3</v>
      </c>
      <c r="H56" s="131">
        <v>7.3</v>
      </c>
      <c r="I56" s="129">
        <f t="shared" si="0"/>
        <v>100</v>
      </c>
    </row>
    <row r="57" spans="1:9" s="9" customFormat="1" ht="20.25" customHeight="1">
      <c r="A57" s="115" t="s">
        <v>248</v>
      </c>
      <c r="B57" s="108" t="s">
        <v>171</v>
      </c>
      <c r="C57" s="118">
        <v>969</v>
      </c>
      <c r="D57" s="119">
        <v>707</v>
      </c>
      <c r="E57" s="120" t="s">
        <v>229</v>
      </c>
      <c r="F57" s="120" t="s">
        <v>172</v>
      </c>
      <c r="G57" s="116">
        <v>325.4</v>
      </c>
      <c r="H57" s="131">
        <v>325.3</v>
      </c>
      <c r="I57" s="129">
        <f t="shared" si="0"/>
        <v>100</v>
      </c>
    </row>
    <row r="58" spans="1:9" s="9" customFormat="1" ht="20.25" customHeight="1">
      <c r="A58" s="115" t="s">
        <v>249</v>
      </c>
      <c r="B58" s="108" t="s">
        <v>171</v>
      </c>
      <c r="C58" s="118">
        <v>969</v>
      </c>
      <c r="D58" s="119">
        <v>707</v>
      </c>
      <c r="E58" s="120" t="s">
        <v>230</v>
      </c>
      <c r="F58" s="120" t="s">
        <v>172</v>
      </c>
      <c r="G58" s="116">
        <v>155</v>
      </c>
      <c r="H58" s="131">
        <v>155</v>
      </c>
      <c r="I58" s="129">
        <f t="shared" si="0"/>
        <v>100</v>
      </c>
    </row>
    <row r="59" spans="1:9" s="9" customFormat="1" ht="20.25" customHeight="1">
      <c r="A59" s="115" t="s">
        <v>250</v>
      </c>
      <c r="B59" s="108" t="s">
        <v>171</v>
      </c>
      <c r="C59" s="118">
        <v>969</v>
      </c>
      <c r="D59" s="119">
        <v>707</v>
      </c>
      <c r="E59" s="120" t="s">
        <v>231</v>
      </c>
      <c r="F59" s="120" t="s">
        <v>172</v>
      </c>
      <c r="G59" s="116">
        <v>299</v>
      </c>
      <c r="H59" s="131">
        <v>299</v>
      </c>
      <c r="I59" s="129">
        <f t="shared" si="0"/>
        <v>100</v>
      </c>
    </row>
    <row r="60" spans="1:9" s="9" customFormat="1" ht="20.25" customHeight="1">
      <c r="A60" s="115" t="s">
        <v>251</v>
      </c>
      <c r="B60" s="108" t="s">
        <v>171</v>
      </c>
      <c r="C60" s="118">
        <v>969</v>
      </c>
      <c r="D60" s="119">
        <v>707</v>
      </c>
      <c r="E60" s="120" t="s">
        <v>185</v>
      </c>
      <c r="F60" s="120" t="s">
        <v>172</v>
      </c>
      <c r="G60" s="116">
        <v>200</v>
      </c>
      <c r="H60" s="131">
        <v>200</v>
      </c>
      <c r="I60" s="129">
        <f t="shared" si="0"/>
        <v>100</v>
      </c>
    </row>
    <row r="61" spans="1:9" s="9" customFormat="1" ht="20.25" customHeight="1">
      <c r="A61" s="115" t="s">
        <v>252</v>
      </c>
      <c r="B61" s="108" t="s">
        <v>171</v>
      </c>
      <c r="C61" s="118">
        <v>969</v>
      </c>
      <c r="D61" s="119">
        <v>707</v>
      </c>
      <c r="E61" s="120" t="s">
        <v>232</v>
      </c>
      <c r="F61" s="120" t="s">
        <v>172</v>
      </c>
      <c r="G61" s="116">
        <v>186.6</v>
      </c>
      <c r="H61" s="131">
        <v>186.6</v>
      </c>
      <c r="I61" s="129">
        <f t="shared" si="0"/>
        <v>100</v>
      </c>
    </row>
    <row r="62" spans="1:9" s="10" customFormat="1" ht="15.75">
      <c r="A62" s="81"/>
      <c r="B62" s="121" t="s">
        <v>139</v>
      </c>
      <c r="C62" s="92">
        <v>969</v>
      </c>
      <c r="D62" s="89">
        <v>800</v>
      </c>
      <c r="E62" s="90"/>
      <c r="F62" s="94"/>
      <c r="G62" s="167">
        <f>G63+G65</f>
        <v>10018.900000000001</v>
      </c>
      <c r="H62" s="167">
        <f>H63+H65</f>
        <v>10018.300000000001</v>
      </c>
      <c r="I62" s="130">
        <f t="shared" si="0"/>
        <v>100</v>
      </c>
    </row>
    <row r="63" spans="1:9" s="18" customFormat="1" ht="15">
      <c r="A63" s="81" t="s">
        <v>136</v>
      </c>
      <c r="B63" s="87" t="s">
        <v>80</v>
      </c>
      <c r="C63" s="92">
        <v>969</v>
      </c>
      <c r="D63" s="89">
        <v>801</v>
      </c>
      <c r="E63" s="90"/>
      <c r="F63" s="94"/>
      <c r="G63" s="91">
        <f>G64</f>
        <v>9358.7</v>
      </c>
      <c r="H63" s="97">
        <f>H64</f>
        <v>9358.1</v>
      </c>
      <c r="I63" s="130">
        <f t="shared" si="0"/>
        <v>100</v>
      </c>
    </row>
    <row r="64" spans="1:9" s="18" customFormat="1" ht="18" customHeight="1">
      <c r="A64" s="115" t="s">
        <v>137</v>
      </c>
      <c r="B64" s="108" t="s">
        <v>171</v>
      </c>
      <c r="C64" s="93">
        <v>969</v>
      </c>
      <c r="D64" s="122">
        <v>801</v>
      </c>
      <c r="E64" s="136" t="s">
        <v>215</v>
      </c>
      <c r="F64" s="95">
        <v>244</v>
      </c>
      <c r="G64" s="116">
        <v>9358.7</v>
      </c>
      <c r="H64" s="131">
        <v>9358.1</v>
      </c>
      <c r="I64" s="129">
        <f t="shared" si="0"/>
        <v>100</v>
      </c>
    </row>
    <row r="65" spans="1:9" s="1" customFormat="1" ht="15">
      <c r="A65" s="81" t="s">
        <v>138</v>
      </c>
      <c r="B65" s="161" t="s">
        <v>216</v>
      </c>
      <c r="C65" s="146">
        <v>969</v>
      </c>
      <c r="D65" s="147">
        <v>804</v>
      </c>
      <c r="E65" s="90"/>
      <c r="F65" s="94"/>
      <c r="G65" s="91">
        <f>G66</f>
        <v>660.2</v>
      </c>
      <c r="H65" s="97">
        <f>H66</f>
        <v>660.2</v>
      </c>
      <c r="I65" s="129">
        <f t="shared" si="0"/>
        <v>100</v>
      </c>
    </row>
    <row r="66" spans="1:9" s="1" customFormat="1" ht="15">
      <c r="A66" s="115" t="s">
        <v>140</v>
      </c>
      <c r="B66" s="108" t="s">
        <v>171</v>
      </c>
      <c r="C66" s="93">
        <v>969</v>
      </c>
      <c r="D66" s="122">
        <v>804</v>
      </c>
      <c r="E66" s="120" t="s">
        <v>214</v>
      </c>
      <c r="F66" s="95">
        <v>244</v>
      </c>
      <c r="G66" s="116">
        <v>660.2</v>
      </c>
      <c r="H66" s="131">
        <v>660.2</v>
      </c>
      <c r="I66" s="129">
        <f t="shared" si="0"/>
        <v>100</v>
      </c>
    </row>
    <row r="67" spans="1:9" s="5" customFormat="1" ht="15.75">
      <c r="A67" s="126"/>
      <c r="B67" s="121" t="s">
        <v>81</v>
      </c>
      <c r="C67" s="92">
        <v>969</v>
      </c>
      <c r="D67" s="89">
        <v>1000</v>
      </c>
      <c r="E67" s="90"/>
      <c r="F67" s="94"/>
      <c r="G67" s="167">
        <f>G68</f>
        <v>15201.600000000002</v>
      </c>
      <c r="H67" s="167">
        <f>H68</f>
        <v>14037.5</v>
      </c>
      <c r="I67" s="130">
        <f t="shared" si="0"/>
        <v>92.3</v>
      </c>
    </row>
    <row r="68" spans="1:9" s="5" customFormat="1" ht="14.25">
      <c r="A68" s="84" t="s">
        <v>141</v>
      </c>
      <c r="B68" s="87" t="s">
        <v>82</v>
      </c>
      <c r="C68" s="92">
        <v>969</v>
      </c>
      <c r="D68" s="98">
        <v>1004</v>
      </c>
      <c r="E68" s="90"/>
      <c r="F68" s="99"/>
      <c r="G68" s="100">
        <f>G69+G70+G71+G72</f>
        <v>15201.600000000002</v>
      </c>
      <c r="H68" s="100">
        <f>H69+H70+H71+H72</f>
        <v>14037.5</v>
      </c>
      <c r="I68" s="130">
        <f t="shared" si="0"/>
        <v>92.3</v>
      </c>
    </row>
    <row r="69" spans="1:9" s="1" customFormat="1" ht="15">
      <c r="A69" s="127" t="s">
        <v>142</v>
      </c>
      <c r="B69" s="108" t="s">
        <v>165</v>
      </c>
      <c r="C69" s="148">
        <v>969</v>
      </c>
      <c r="D69" s="149">
        <v>1004</v>
      </c>
      <c r="E69" s="150" t="s">
        <v>217</v>
      </c>
      <c r="F69" s="151">
        <v>121</v>
      </c>
      <c r="G69" s="152">
        <v>92</v>
      </c>
      <c r="H69" s="153">
        <v>91.9</v>
      </c>
      <c r="I69" s="129">
        <f t="shared" si="0"/>
        <v>99.9</v>
      </c>
    </row>
    <row r="70" spans="1:9" s="1" customFormat="1" ht="30">
      <c r="A70" s="127" t="s">
        <v>253</v>
      </c>
      <c r="B70" s="110" t="s">
        <v>180</v>
      </c>
      <c r="C70" s="148">
        <v>969</v>
      </c>
      <c r="D70" s="149">
        <v>1004</v>
      </c>
      <c r="E70" s="150" t="s">
        <v>217</v>
      </c>
      <c r="F70" s="151">
        <v>598</v>
      </c>
      <c r="G70" s="152">
        <v>3163.6</v>
      </c>
      <c r="H70" s="152">
        <v>3111.7</v>
      </c>
      <c r="I70" s="129">
        <f t="shared" si="0"/>
        <v>98.4</v>
      </c>
    </row>
    <row r="71" spans="1:9" s="1" customFormat="1" ht="30">
      <c r="A71" s="127" t="s">
        <v>254</v>
      </c>
      <c r="B71" s="110" t="s">
        <v>180</v>
      </c>
      <c r="C71" s="93">
        <v>969</v>
      </c>
      <c r="D71" s="149">
        <v>1004</v>
      </c>
      <c r="E71" s="150" t="s">
        <v>219</v>
      </c>
      <c r="F71" s="151">
        <v>598</v>
      </c>
      <c r="G71" s="152">
        <v>8601.2</v>
      </c>
      <c r="H71" s="153">
        <v>7932.8</v>
      </c>
      <c r="I71" s="129">
        <f t="shared" si="0"/>
        <v>92.2</v>
      </c>
    </row>
    <row r="72" spans="1:9" s="1" customFormat="1" ht="30">
      <c r="A72" s="127" t="s">
        <v>255</v>
      </c>
      <c r="B72" s="110" t="s">
        <v>180</v>
      </c>
      <c r="C72" s="93">
        <v>969</v>
      </c>
      <c r="D72" s="149">
        <v>1004</v>
      </c>
      <c r="E72" s="150" t="s">
        <v>218</v>
      </c>
      <c r="F72" s="151">
        <v>598</v>
      </c>
      <c r="G72" s="152">
        <v>3344.8</v>
      </c>
      <c r="H72" s="153">
        <v>2901.1</v>
      </c>
      <c r="I72" s="129">
        <f t="shared" si="0"/>
        <v>86.7</v>
      </c>
    </row>
    <row r="73" spans="1:9" s="5" customFormat="1" ht="15.75">
      <c r="A73" s="84"/>
      <c r="B73" s="121" t="s">
        <v>144</v>
      </c>
      <c r="C73" s="92">
        <v>969</v>
      </c>
      <c r="D73" s="89">
        <v>1100</v>
      </c>
      <c r="E73" s="90"/>
      <c r="F73" s="94"/>
      <c r="G73" s="167">
        <f>G74</f>
        <v>1465</v>
      </c>
      <c r="H73" s="167">
        <f>H74</f>
        <v>1465</v>
      </c>
      <c r="I73" s="130">
        <f t="shared" si="0"/>
        <v>100</v>
      </c>
    </row>
    <row r="74" spans="1:9" s="5" customFormat="1" ht="14.25">
      <c r="A74" s="84" t="s">
        <v>143</v>
      </c>
      <c r="B74" s="87" t="s">
        <v>115</v>
      </c>
      <c r="C74" s="92">
        <v>969</v>
      </c>
      <c r="D74" s="89">
        <v>1102</v>
      </c>
      <c r="E74" s="90"/>
      <c r="F74" s="94"/>
      <c r="G74" s="91">
        <f>G75</f>
        <v>1465</v>
      </c>
      <c r="H74" s="91">
        <f>H75</f>
        <v>1465</v>
      </c>
      <c r="I74" s="130">
        <f t="shared" si="0"/>
        <v>100</v>
      </c>
    </row>
    <row r="75" spans="1:9" s="1" customFormat="1" ht="15">
      <c r="A75" s="127" t="s">
        <v>145</v>
      </c>
      <c r="B75" s="108" t="s">
        <v>171</v>
      </c>
      <c r="C75" s="93">
        <v>969</v>
      </c>
      <c r="D75" s="149">
        <v>1102</v>
      </c>
      <c r="E75" s="150" t="s">
        <v>220</v>
      </c>
      <c r="F75" s="151">
        <v>244</v>
      </c>
      <c r="G75" s="152">
        <v>1465</v>
      </c>
      <c r="H75" s="152">
        <v>1465</v>
      </c>
      <c r="I75" s="129">
        <f t="shared" si="0"/>
        <v>100</v>
      </c>
    </row>
    <row r="76" spans="1:9" s="5" customFormat="1" ht="15.75">
      <c r="A76" s="84"/>
      <c r="B76" s="125" t="s">
        <v>146</v>
      </c>
      <c r="C76" s="88">
        <v>969</v>
      </c>
      <c r="D76" s="98">
        <v>1200</v>
      </c>
      <c r="E76" s="90"/>
      <c r="F76" s="99"/>
      <c r="G76" s="165">
        <f>G78</f>
        <v>380.9</v>
      </c>
      <c r="H76" s="166">
        <f>H78</f>
        <v>378.7</v>
      </c>
      <c r="I76" s="130">
        <f t="shared" si="0"/>
        <v>99.4</v>
      </c>
    </row>
    <row r="77" spans="1:9" s="18" customFormat="1" ht="15">
      <c r="A77" s="84" t="s">
        <v>256</v>
      </c>
      <c r="B77" s="87" t="s">
        <v>151</v>
      </c>
      <c r="C77" s="88">
        <v>969</v>
      </c>
      <c r="D77" s="98">
        <v>1202</v>
      </c>
      <c r="E77" s="90"/>
      <c r="F77" s="99"/>
      <c r="G77" s="100">
        <f>G78</f>
        <v>380.9</v>
      </c>
      <c r="H77" s="101">
        <f>H78</f>
        <v>378.7</v>
      </c>
      <c r="I77" s="130">
        <f t="shared" si="0"/>
        <v>99.4</v>
      </c>
    </row>
    <row r="78" spans="1:9" s="1" customFormat="1" ht="15">
      <c r="A78" s="127" t="s">
        <v>257</v>
      </c>
      <c r="B78" s="108" t="s">
        <v>171</v>
      </c>
      <c r="C78" s="148">
        <v>969</v>
      </c>
      <c r="D78" s="149">
        <v>1202</v>
      </c>
      <c r="E78" s="150" t="s">
        <v>184</v>
      </c>
      <c r="F78" s="151">
        <v>244</v>
      </c>
      <c r="G78" s="152">
        <v>380.9</v>
      </c>
      <c r="H78" s="153">
        <v>378.7</v>
      </c>
      <c r="I78" s="129">
        <f t="shared" si="0"/>
        <v>99.4</v>
      </c>
    </row>
    <row r="79" spans="1:9" ht="15">
      <c r="A79" s="128"/>
      <c r="B79" s="102" t="s">
        <v>236</v>
      </c>
      <c r="C79" s="154"/>
      <c r="D79" s="155"/>
      <c r="E79" s="156"/>
      <c r="F79" s="156"/>
      <c r="G79" s="157">
        <f>G18+G5</f>
        <v>118778.70000000001</v>
      </c>
      <c r="H79" s="157">
        <f>H18+H5</f>
        <v>117596.29999999999</v>
      </c>
      <c r="I79" s="181">
        <f t="shared" si="0"/>
        <v>99</v>
      </c>
    </row>
    <row r="80" spans="1:7" ht="15">
      <c r="A80" s="1"/>
      <c r="B80" s="64"/>
      <c r="C80" s="64"/>
      <c r="D80" s="65"/>
      <c r="E80" s="65"/>
      <c r="F80" s="65"/>
      <c r="G80" s="1"/>
    </row>
    <row r="81" spans="2:6" ht="12.75">
      <c r="B81" s="25"/>
      <c r="C81" s="25"/>
      <c r="D81" s="25"/>
      <c r="E81" s="25"/>
      <c r="F81" s="25"/>
    </row>
    <row r="82" spans="2:6" ht="12.75">
      <c r="B82" s="25"/>
      <c r="C82" s="25"/>
      <c r="D82" s="25"/>
      <c r="E82" s="25"/>
      <c r="F82" s="25"/>
    </row>
  </sheetData>
  <sheetProtection/>
  <mergeCells count="9">
    <mergeCell ref="A3:A4"/>
    <mergeCell ref="B3:B4"/>
    <mergeCell ref="C3:C4"/>
    <mergeCell ref="D3:D4"/>
    <mergeCell ref="I3:I4"/>
    <mergeCell ref="E3:E4"/>
    <mergeCell ref="F3:F4"/>
    <mergeCell ref="G3:G4"/>
    <mergeCell ref="H3:H4"/>
  </mergeCells>
  <printOptions horizontalCentered="1"/>
  <pageMargins left="0.31496062992125984" right="0.15748031496062992" top="0.24" bottom="0.23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="85" zoomScaleNormal="85" zoomScalePageLayoutView="0" workbookViewId="0" topLeftCell="A1">
      <selection activeCell="B19" sqref="B19"/>
    </sheetView>
  </sheetViews>
  <sheetFormatPr defaultColWidth="9.140625" defaultRowHeight="12.75"/>
  <cols>
    <col min="1" max="1" width="38.28125" style="0" customWidth="1"/>
    <col min="2" max="2" width="75.421875" style="0" customWidth="1"/>
    <col min="3" max="3" width="17.57421875" style="0" customWidth="1"/>
    <col min="4" max="4" width="15.8515625" style="0" customWidth="1"/>
  </cols>
  <sheetData>
    <row r="2" ht="18.75">
      <c r="B2" s="8" t="s">
        <v>154</v>
      </c>
    </row>
    <row r="4" spans="1:4" ht="14.25">
      <c r="A4" s="70" t="s">
        <v>22</v>
      </c>
      <c r="B4" s="71" t="s">
        <v>65</v>
      </c>
      <c r="C4" s="70" t="s">
        <v>62</v>
      </c>
      <c r="D4" s="72" t="s">
        <v>93</v>
      </c>
    </row>
    <row r="5" spans="1:4" s="19" customFormat="1" ht="23.25" customHeight="1">
      <c r="A5" s="66" t="s">
        <v>224</v>
      </c>
      <c r="B5" s="67" t="s">
        <v>83</v>
      </c>
      <c r="C5" s="68">
        <f>C6+C8</f>
        <v>8136.099999999991</v>
      </c>
      <c r="D5" s="69">
        <f>D6+D8</f>
        <v>5502.100000000006</v>
      </c>
    </row>
    <row r="6" spans="1:4" s="9" customFormat="1" ht="19.5" customHeight="1">
      <c r="A6" s="59" t="s">
        <v>84</v>
      </c>
      <c r="B6" s="13" t="s">
        <v>85</v>
      </c>
      <c r="C6" s="60">
        <v>-110642.6</v>
      </c>
      <c r="D6" s="61">
        <v>-112094.2</v>
      </c>
    </row>
    <row r="7" spans="1:4" ht="30.75" customHeight="1">
      <c r="A7" s="59" t="s">
        <v>86</v>
      </c>
      <c r="B7" s="13" t="s">
        <v>87</v>
      </c>
      <c r="C7" s="60">
        <f>C6</f>
        <v>-110642.6</v>
      </c>
      <c r="D7" s="61">
        <f>D6</f>
        <v>-112094.2</v>
      </c>
    </row>
    <row r="8" spans="1:4" s="9" customFormat="1" ht="15.75" customHeight="1">
      <c r="A8" s="59" t="s">
        <v>88</v>
      </c>
      <c r="B8" s="13" t="s">
        <v>89</v>
      </c>
      <c r="C8" s="60">
        <v>118778.7</v>
      </c>
      <c r="D8" s="61">
        <v>117596.3</v>
      </c>
    </row>
    <row r="9" spans="1:4" ht="30" customHeight="1">
      <c r="A9" s="59" t="s">
        <v>90</v>
      </c>
      <c r="B9" s="13" t="s">
        <v>91</v>
      </c>
      <c r="C9" s="60">
        <f>C8</f>
        <v>118778.7</v>
      </c>
      <c r="D9" s="61">
        <f>D8</f>
        <v>117596.3</v>
      </c>
    </row>
    <row r="10" spans="1:4" ht="21.75" customHeight="1">
      <c r="A10" s="175" t="s">
        <v>234</v>
      </c>
      <c r="B10" s="56" t="s">
        <v>92</v>
      </c>
      <c r="C10" s="57">
        <f>C5</f>
        <v>8136.099999999991</v>
      </c>
      <c r="D10" s="58">
        <f>D5</f>
        <v>5502.100000000006</v>
      </c>
    </row>
    <row r="13" spans="1:2" ht="15.75" customHeight="1">
      <c r="A13" s="10"/>
      <c r="B13" s="25"/>
    </row>
    <row r="14" spans="1:2" ht="17.25" customHeight="1">
      <c r="A14" s="10"/>
      <c r="B14" s="25"/>
    </row>
  </sheetData>
  <sheetProtection/>
  <printOptions horizontalCentered="1"/>
  <pageMargins left="0.5118110236220472" right="0.4724409448818898" top="0.6692913385826772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ksenia</cp:lastModifiedBy>
  <cp:lastPrinted>2014-03-03T07:02:38Z</cp:lastPrinted>
  <dcterms:created xsi:type="dcterms:W3CDTF">1996-10-08T23:32:33Z</dcterms:created>
  <dcterms:modified xsi:type="dcterms:W3CDTF">2014-05-06T12:58:04Z</dcterms:modified>
  <cp:category/>
  <cp:version/>
  <cp:contentType/>
  <cp:contentStatus/>
</cp:coreProperties>
</file>